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epmwss.nr.ncia/sites/Projects/NSP011153/03 Execution/IFB/WP5 CO-15079-IAS IKM Tool Evolution and Hardware/03_Post TTE Final Drafts for Issue/"/>
    </mc:Choice>
  </mc:AlternateContent>
  <bookViews>
    <workbookView xWindow="0" yWindow="0" windowWidth="15360" windowHeight="5460" tabRatio="703" activeTab="3"/>
  </bookViews>
  <sheets>
    <sheet name="Instructions" sheetId="30" r:id="rId1"/>
    <sheet name="Automated Checks" sheetId="33" r:id="rId2"/>
    <sheet name="Offer Summary" sheetId="23" r:id="rId3"/>
    <sheet name="CLIN Summary" sheetId="10" r:id="rId4"/>
    <sheet name="Labour and Options" sheetId="26" r:id="rId5"/>
    <sheet name="Material" sheetId="14" r:id="rId6"/>
    <sheet name="Travel" sheetId="15" r:id="rId7"/>
    <sheet name="ODC" sheetId="16" r:id="rId8"/>
    <sheet name="Rates" sheetId="8" r:id="rId9"/>
    <sheet name="CLIN Detail list" sheetId="34" state="hidden" r:id="rId10"/>
    <sheet name="NATO member currencies" sheetId="27" state="hidden" r:id="rId11"/>
  </sheets>
  <externalReferences>
    <externalReference r:id="rId12"/>
  </externalReferences>
  <definedNames>
    <definedName name="_xlcn.WorksheetConnection_Revisedbiddingsheets.xlsxCLIN1_Labour" hidden="1">CLIN1_Labour</definedName>
    <definedName name="_xlcn.WorksheetConnection_Revisedbiddingsheets.xlsxCLIN2_Labour" hidden="1">CLIN2_Labour</definedName>
    <definedName name="_xlcn.WorksheetConnection_Revisedbiddingsheets.xlsxCLIN2_Material" hidden="1">CLIN2_Material</definedName>
    <definedName name="DeliveryMeans">'[1]Point Estimate BY€'!$R$350:$R$360</definedName>
    <definedName name="Hardware" localSheetId="9">#REF!</definedName>
    <definedName name="Hardware">#REF!</definedName>
    <definedName name="Hardware1" localSheetId="9">#REF!</definedName>
    <definedName name="Hardware1">#REF!</definedName>
    <definedName name="Table1_Labour" localSheetId="9">#REF!</definedName>
    <definedName name="Table1_Labour">#REF!</definedName>
    <definedName name="Table1_material" localSheetId="9">#REF!</definedName>
    <definedName name="Table1_material">#REF!</definedName>
    <definedName name="Table2_Labour" localSheetId="9">#REF!</definedName>
    <definedName name="Table2_Labour">#REF!</definedName>
    <definedName name="Table2_Material" localSheetId="9">#REF!</definedName>
    <definedName name="Table2_Material">#REF!</definedName>
    <definedName name="Table5" localSheetId="9">#REF!</definedName>
    <definedName name="Table5">#REF!</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Lst>
</workbook>
</file>

<file path=xl/calcChain.xml><?xml version="1.0" encoding="utf-8"?>
<calcChain xmlns="http://schemas.openxmlformats.org/spreadsheetml/2006/main">
  <c r="N131" i="14" l="1"/>
  <c r="N130" i="14"/>
  <c r="N129" i="14"/>
  <c r="N118" i="14"/>
  <c r="N117" i="14"/>
  <c r="N116" i="14"/>
  <c r="N115" i="14"/>
  <c r="N114" i="14"/>
  <c r="N112" i="14"/>
  <c r="N111" i="14"/>
  <c r="N110" i="14"/>
  <c r="N109" i="14"/>
  <c r="N108" i="14"/>
  <c r="N107" i="14"/>
  <c r="N106" i="14"/>
  <c r="N105" i="14"/>
  <c r="N104" i="14"/>
  <c r="N103" i="14"/>
  <c r="N102" i="14"/>
  <c r="N101" i="14"/>
  <c r="N100" i="14"/>
  <c r="L417" i="15"/>
  <c r="L416" i="15"/>
  <c r="L415" i="15"/>
  <c r="L414" i="15"/>
  <c r="L412" i="15" s="1"/>
  <c r="L413" i="15"/>
  <c r="L411" i="15"/>
  <c r="L410" i="15"/>
  <c r="L409" i="15"/>
  <c r="L408" i="15"/>
  <c r="L407" i="15"/>
  <c r="L406" i="15"/>
  <c r="L405" i="15" s="1"/>
  <c r="L404" i="15"/>
  <c r="L403" i="15"/>
  <c r="L402" i="15"/>
  <c r="L401" i="15"/>
  <c r="L400" i="15"/>
  <c r="L399" i="15"/>
  <c r="L398" i="15"/>
  <c r="L397" i="15"/>
  <c r="L396" i="15"/>
  <c r="L395" i="15"/>
  <c r="L394" i="15"/>
  <c r="L393" i="15"/>
  <c r="L392" i="15"/>
  <c r="L391" i="15"/>
  <c r="L390" i="15"/>
  <c r="L389" i="15" s="1"/>
  <c r="L388" i="15"/>
  <c r="L387" i="15"/>
  <c r="L386" i="15"/>
  <c r="L385" i="15"/>
  <c r="L384" i="15"/>
  <c r="L383" i="15"/>
  <c r="L382" i="15"/>
  <c r="L381" i="15"/>
  <c r="L380" i="15"/>
  <c r="L379" i="15"/>
  <c r="L378" i="15"/>
  <c r="L377" i="15"/>
  <c r="L376" i="15"/>
  <c r="L375" i="15"/>
  <c r="L374" i="15"/>
  <c r="L373" i="15"/>
  <c r="L372" i="15"/>
  <c r="L371" i="15"/>
  <c r="L370" i="15"/>
  <c r="L369" i="15"/>
  <c r="L368" i="15"/>
  <c r="L367" i="15"/>
  <c r="L366" i="15"/>
  <c r="L365" i="15" s="1"/>
  <c r="L364" i="15"/>
  <c r="L363" i="15"/>
  <c r="L362" i="15"/>
  <c r="L361" i="15"/>
  <c r="L360" i="15"/>
  <c r="L359" i="15"/>
  <c r="L358" i="15"/>
  <c r="L356" i="15" s="1"/>
  <c r="L357" i="15"/>
  <c r="L355" i="15"/>
  <c r="L354" i="15"/>
  <c r="L353" i="15"/>
  <c r="L352" i="15"/>
  <c r="L351" i="15"/>
  <c r="L350" i="15"/>
  <c r="L349" i="15"/>
  <c r="L348" i="15"/>
  <c r="L347" i="15"/>
  <c r="L346" i="15"/>
  <c r="L345" i="15"/>
  <c r="L344" i="15"/>
  <c r="L343" i="15"/>
  <c r="L342" i="15"/>
  <c r="L341" i="15"/>
  <c r="L340" i="15"/>
  <c r="L339" i="15"/>
  <c r="L338" i="15"/>
  <c r="L336" i="15" s="1"/>
  <c r="L337" i="15"/>
  <c r="L335" i="15"/>
  <c r="L334" i="15"/>
  <c r="L333" i="15"/>
  <c r="L332" i="15"/>
  <c r="L331" i="15"/>
  <c r="L330" i="15"/>
  <c r="L329" i="15"/>
  <c r="L328" i="15"/>
  <c r="L327" i="15"/>
  <c r="L326" i="15"/>
  <c r="L325" i="15"/>
  <c r="L324" i="15"/>
  <c r="L323" i="15"/>
  <c r="L322" i="15"/>
  <c r="L321" i="15"/>
  <c r="L320" i="15"/>
  <c r="L319" i="15"/>
  <c r="L318" i="15"/>
  <c r="L317" i="15" s="1"/>
  <c r="L316" i="15"/>
  <c r="L315" i="15"/>
  <c r="L314" i="15"/>
  <c r="L313" i="15"/>
  <c r="L312" i="15"/>
  <c r="L311" i="15"/>
  <c r="L310" i="15"/>
  <c r="L308" i="15" s="1"/>
  <c r="L309" i="15"/>
  <c r="L307" i="15"/>
  <c r="L306" i="15"/>
  <c r="L305" i="15"/>
  <c r="L304" i="15"/>
  <c r="L303" i="15"/>
  <c r="L302" i="15"/>
  <c r="L301" i="15"/>
  <c r="L300" i="15"/>
  <c r="L299" i="15" s="1"/>
  <c r="L298" i="15"/>
  <c r="L297" i="15"/>
  <c r="L296" i="15"/>
  <c r="L295" i="15"/>
  <c r="L294" i="15"/>
  <c r="L293" i="15"/>
  <c r="L292" i="15"/>
  <c r="L291" i="15"/>
  <c r="L290" i="15"/>
  <c r="L289" i="15"/>
  <c r="L288" i="15"/>
  <c r="L287" i="15"/>
  <c r="L286" i="15"/>
  <c r="L285" i="15"/>
  <c r="L284" i="15"/>
  <c r="L283" i="15"/>
  <c r="L282" i="15"/>
  <c r="L281" i="15" s="1"/>
  <c r="L280" i="15"/>
  <c r="L279" i="15"/>
  <c r="L278" i="15"/>
  <c r="L277" i="15"/>
  <c r="L276" i="15"/>
  <c r="L275" i="15"/>
  <c r="L274" i="15"/>
  <c r="L273" i="15"/>
  <c r="L272" i="15" s="1"/>
  <c r="L271" i="15"/>
  <c r="L270" i="15"/>
  <c r="L269" i="15"/>
  <c r="L268" i="15"/>
  <c r="L267" i="15"/>
  <c r="L266" i="15"/>
  <c r="L265" i="15"/>
  <c r="L264" i="15"/>
  <c r="L263" i="15" s="1"/>
  <c r="L262" i="15"/>
  <c r="L261" i="15"/>
  <c r="L260" i="15"/>
  <c r="L259" i="15"/>
  <c r="L258" i="15"/>
  <c r="L257" i="15"/>
  <c r="L256" i="15"/>
  <c r="L255" i="15"/>
  <c r="L254" i="15"/>
  <c r="L253" i="15"/>
  <c r="L252" i="15"/>
  <c r="L251" i="15"/>
  <c r="L250" i="15"/>
  <c r="L249" i="15"/>
  <c r="L248" i="15"/>
  <c r="L247" i="15"/>
  <c r="L246" i="15"/>
  <c r="L245" i="15" s="1"/>
  <c r="L244" i="15"/>
  <c r="L243" i="15"/>
  <c r="L242" i="15"/>
  <c r="L241" i="15"/>
  <c r="L240" i="15"/>
  <c r="L239" i="15"/>
  <c r="L238" i="15"/>
  <c r="L236" i="15" s="1"/>
  <c r="L237" i="15"/>
  <c r="L235" i="15"/>
  <c r="L234" i="15"/>
  <c r="L233" i="15"/>
  <c r="L232" i="15"/>
  <c r="L231" i="15"/>
  <c r="L230" i="15"/>
  <c r="L229" i="15"/>
  <c r="L228" i="15"/>
  <c r="L227" i="15" s="1"/>
  <c r="L226" i="15"/>
  <c r="L225" i="15"/>
  <c r="L224" i="15"/>
  <c r="L223" i="15"/>
  <c r="L222" i="15"/>
  <c r="L221" i="15"/>
  <c r="L220" i="15"/>
  <c r="L219" i="15"/>
  <c r="L218" i="15"/>
  <c r="L217" i="15"/>
  <c r="L216" i="15"/>
  <c r="L215" i="15"/>
  <c r="L214" i="15"/>
  <c r="L213" i="15"/>
  <c r="L212" i="15"/>
  <c r="L211" i="15"/>
  <c r="L210" i="15"/>
  <c r="L209" i="15" s="1"/>
  <c r="L208" i="15"/>
  <c r="L207" i="15"/>
  <c r="L206" i="15"/>
  <c r="L205" i="15"/>
  <c r="L204" i="15"/>
  <c r="L203" i="15"/>
  <c r="L202" i="15"/>
  <c r="L200" i="15" s="1"/>
  <c r="L201" i="15"/>
  <c r="L199" i="15"/>
  <c r="L198" i="15"/>
  <c r="L197" i="15"/>
  <c r="L196" i="15"/>
  <c r="L195" i="15"/>
  <c r="L194" i="15"/>
  <c r="L191" i="15" s="1"/>
  <c r="L193" i="15"/>
  <c r="L192" i="15"/>
  <c r="L190" i="15"/>
  <c r="L189" i="15"/>
  <c r="L188" i="15"/>
  <c r="L187" i="15"/>
  <c r="L186" i="15"/>
  <c r="L185" i="15"/>
  <c r="L184" i="15"/>
  <c r="L183" i="15"/>
  <c r="L182" i="15"/>
  <c r="L181" i="15"/>
  <c r="L180" i="15"/>
  <c r="L179" i="15"/>
  <c r="L178" i="15"/>
  <c r="L177" i="15"/>
  <c r="L176" i="15"/>
  <c r="L175" i="15"/>
  <c r="L174" i="15"/>
  <c r="L173" i="15" s="1"/>
  <c r="L172" i="15"/>
  <c r="L171" i="15"/>
  <c r="L170" i="15"/>
  <c r="L169" i="15"/>
  <c r="L168" i="15"/>
  <c r="L167" i="15"/>
  <c r="L166" i="15"/>
  <c r="L164" i="15" s="1"/>
  <c r="L165" i="15"/>
  <c r="L163" i="15"/>
  <c r="L162" i="15"/>
  <c r="L161" i="15"/>
  <c r="L160" i="15"/>
  <c r="L159" i="15"/>
  <c r="L158" i="15"/>
  <c r="L155" i="15" s="1"/>
  <c r="L157" i="15"/>
  <c r="L156" i="15"/>
  <c r="L154" i="15"/>
  <c r="L153" i="15"/>
  <c r="L152" i="15"/>
  <c r="L151" i="15"/>
  <c r="L150" i="15"/>
  <c r="L149" i="15"/>
  <c r="L148" i="15"/>
  <c r="L147" i="15"/>
  <c r="L146" i="15"/>
  <c r="L145" i="15"/>
  <c r="L144" i="15"/>
  <c r="L143" i="15"/>
  <c r="L142" i="15"/>
  <c r="L141" i="15"/>
  <c r="L140" i="15"/>
  <c r="L139" i="15"/>
  <c r="L138" i="15"/>
  <c r="L136" i="15" s="1"/>
  <c r="L137" i="15"/>
  <c r="L135" i="15"/>
  <c r="L134" i="15"/>
  <c r="L133" i="15"/>
  <c r="L132" i="15"/>
  <c r="L131" i="15"/>
  <c r="L130" i="15"/>
  <c r="L127" i="15" s="1"/>
  <c r="L129" i="15"/>
  <c r="L128" i="15"/>
  <c r="L126" i="15"/>
  <c r="L125" i="15"/>
  <c r="L124" i="15"/>
  <c r="L123" i="15"/>
  <c r="L122" i="15"/>
  <c r="L121" i="15"/>
  <c r="L120" i="15"/>
  <c r="L119" i="15"/>
  <c r="L118" i="15"/>
  <c r="L117" i="15"/>
  <c r="L116" i="15"/>
  <c r="L115" i="15"/>
  <c r="L114" i="15"/>
  <c r="L113" i="15"/>
  <c r="L112" i="15"/>
  <c r="L111" i="15"/>
  <c r="L110" i="15"/>
  <c r="L109" i="15" s="1"/>
  <c r="L108" i="15"/>
  <c r="L107" i="15"/>
  <c r="L106" i="15"/>
  <c r="L105" i="15"/>
  <c r="L104" i="15"/>
  <c r="L103" i="15"/>
  <c r="L102" i="15"/>
  <c r="L100" i="15" s="1"/>
  <c r="L101" i="15"/>
  <c r="L99" i="15"/>
  <c r="L98" i="15"/>
  <c r="L97" i="15"/>
  <c r="L96" i="15"/>
  <c r="L95" i="15"/>
  <c r="L94" i="15"/>
  <c r="L91" i="15" s="1"/>
  <c r="L93" i="15"/>
  <c r="L92" i="15"/>
  <c r="L90" i="15"/>
  <c r="L89" i="15"/>
  <c r="L88" i="15"/>
  <c r="L87" i="15"/>
  <c r="L86" i="15"/>
  <c r="L85" i="15"/>
  <c r="L84" i="15"/>
  <c r="L83" i="15"/>
  <c r="L82" i="15"/>
  <c r="L81" i="15" s="1"/>
  <c r="L79" i="15"/>
  <c r="L78" i="15"/>
  <c r="L77" i="15"/>
  <c r="L76" i="15"/>
  <c r="L75" i="15"/>
  <c r="L74" i="15"/>
  <c r="L73" i="15"/>
  <c r="L72" i="15"/>
  <c r="L71" i="15"/>
  <c r="L70" i="15"/>
  <c r="L69" i="15"/>
  <c r="L68" i="15"/>
  <c r="L67" i="15"/>
  <c r="L66" i="15"/>
  <c r="L65" i="15"/>
  <c r="L64" i="15"/>
  <c r="L63" i="15"/>
  <c r="L62" i="15"/>
  <c r="L59" i="15" s="1"/>
  <c r="L61" i="15"/>
  <c r="L60" i="15"/>
  <c r="L58" i="15"/>
  <c r="L57" i="15"/>
  <c r="L56" i="15"/>
  <c r="L55" i="15"/>
  <c r="L54" i="15"/>
  <c r="L51" i="15" s="1"/>
  <c r="L53" i="15"/>
  <c r="L52" i="15"/>
  <c r="L50" i="15"/>
  <c r="L49" i="15"/>
  <c r="L48" i="15"/>
  <c r="L47" i="15"/>
  <c r="L46" i="15"/>
  <c r="L43" i="15" s="1"/>
  <c r="L45" i="15"/>
  <c r="L44" i="15"/>
  <c r="L41" i="15"/>
  <c r="L40" i="15"/>
  <c r="L39" i="15"/>
  <c r="L38" i="15"/>
  <c r="L37" i="15"/>
  <c r="L36" i="15"/>
  <c r="L35" i="15"/>
  <c r="L34" i="15"/>
  <c r="L31" i="15" s="1"/>
  <c r="L33" i="15"/>
  <c r="L32" i="15"/>
  <c r="L30" i="15"/>
  <c r="L29" i="15"/>
  <c r="L28" i="15"/>
  <c r="L27" i="15"/>
  <c r="L26" i="15"/>
  <c r="L23" i="15" s="1"/>
  <c r="L25" i="15"/>
  <c r="L24" i="15"/>
  <c r="L22" i="15"/>
  <c r="L21" i="15"/>
  <c r="L20" i="15"/>
  <c r="L19" i="15"/>
  <c r="L18" i="15"/>
  <c r="L17" i="15"/>
  <c r="L16" i="15"/>
  <c r="L15" i="15"/>
  <c r="L14" i="15"/>
  <c r="L13" i="15"/>
  <c r="L12" i="15"/>
  <c r="L11" i="15"/>
  <c r="L10" i="15"/>
  <c r="L9" i="15"/>
  <c r="L8" i="15" s="1"/>
  <c r="K417" i="16"/>
  <c r="K416" i="16"/>
  <c r="K415" i="16"/>
  <c r="K414" i="16"/>
  <c r="K413" i="16"/>
  <c r="K411" i="16"/>
  <c r="K410" i="16"/>
  <c r="K409" i="16"/>
  <c r="K408" i="16"/>
  <c r="K407" i="16"/>
  <c r="K406" i="16"/>
  <c r="K404" i="16"/>
  <c r="K403" i="16"/>
  <c r="K402" i="16"/>
  <c r="K401" i="16"/>
  <c r="K400" i="16"/>
  <c r="K399" i="16"/>
  <c r="K397" i="16"/>
  <c r="K396" i="16"/>
  <c r="K395" i="16"/>
  <c r="K394" i="16"/>
  <c r="K393" i="16"/>
  <c r="K392" i="16"/>
  <c r="K391" i="16"/>
  <c r="K390" i="16"/>
  <c r="K388" i="16"/>
  <c r="K387" i="16"/>
  <c r="K386" i="16"/>
  <c r="K385" i="16"/>
  <c r="K384" i="16"/>
  <c r="K383" i="16"/>
  <c r="K382" i="16"/>
  <c r="K381" i="16"/>
  <c r="K380" i="16"/>
  <c r="K379" i="16"/>
  <c r="K378" i="16"/>
  <c r="K377" i="16"/>
  <c r="K376" i="16"/>
  <c r="K375" i="16"/>
  <c r="K373" i="16"/>
  <c r="K372" i="16"/>
  <c r="K371" i="16"/>
  <c r="K369" i="16"/>
  <c r="K368" i="16"/>
  <c r="K367" i="16"/>
  <c r="K366" i="16"/>
  <c r="K364" i="16"/>
  <c r="K363" i="16"/>
  <c r="K362" i="16"/>
  <c r="K361" i="16"/>
  <c r="K360" i="16"/>
  <c r="K359" i="16"/>
  <c r="K358" i="16"/>
  <c r="K357" i="16"/>
  <c r="K355" i="16"/>
  <c r="K354" i="16"/>
  <c r="K353" i="16"/>
  <c r="K352" i="16"/>
  <c r="K351" i="16"/>
  <c r="K350" i="16"/>
  <c r="K349" i="16"/>
  <c r="K348" i="16"/>
  <c r="K347" i="16"/>
  <c r="K345" i="16"/>
  <c r="K344" i="16"/>
  <c r="K343" i="16"/>
  <c r="K342" i="16"/>
  <c r="K341" i="16"/>
  <c r="K340" i="16"/>
  <c r="K339" i="16"/>
  <c r="K338" i="16"/>
  <c r="K337" i="16"/>
  <c r="K335" i="16"/>
  <c r="K334" i="16"/>
  <c r="K333" i="16"/>
  <c r="K332" i="16"/>
  <c r="K331" i="16"/>
  <c r="K330" i="16"/>
  <c r="K329" i="16"/>
  <c r="K328" i="16"/>
  <c r="K327" i="16"/>
  <c r="K325" i="16"/>
  <c r="K324" i="16"/>
  <c r="K323" i="16"/>
  <c r="K322" i="16"/>
  <c r="K321" i="16"/>
  <c r="K320" i="16"/>
  <c r="K319" i="16"/>
  <c r="K318" i="16"/>
  <c r="K316" i="16"/>
  <c r="K315" i="16"/>
  <c r="K314" i="16"/>
  <c r="K313" i="16"/>
  <c r="K312" i="16"/>
  <c r="K311" i="16"/>
  <c r="K310" i="16"/>
  <c r="K309" i="16"/>
  <c r="K307" i="16"/>
  <c r="K306" i="16"/>
  <c r="K305" i="16"/>
  <c r="K304" i="16"/>
  <c r="K303" i="16"/>
  <c r="K302" i="16"/>
  <c r="K301" i="16"/>
  <c r="K300" i="16"/>
  <c r="K298" i="16"/>
  <c r="K297" i="16"/>
  <c r="K296" i="16"/>
  <c r="K295" i="16"/>
  <c r="K294" i="16"/>
  <c r="K293" i="16"/>
  <c r="K292" i="16"/>
  <c r="K291" i="16"/>
  <c r="K289" i="16"/>
  <c r="K288" i="16"/>
  <c r="K287" i="16"/>
  <c r="K286" i="16"/>
  <c r="K285" i="16"/>
  <c r="K284" i="16"/>
  <c r="K283" i="16"/>
  <c r="K282" i="16"/>
  <c r="K280" i="16"/>
  <c r="K279" i="16"/>
  <c r="K278" i="16"/>
  <c r="K277" i="16"/>
  <c r="K276" i="16"/>
  <c r="K275" i="16"/>
  <c r="K274" i="16"/>
  <c r="K273" i="16"/>
  <c r="K271" i="16"/>
  <c r="K270" i="16"/>
  <c r="K269" i="16"/>
  <c r="K268" i="16"/>
  <c r="K267" i="16"/>
  <c r="K266" i="16"/>
  <c r="K265" i="16"/>
  <c r="K264" i="16"/>
  <c r="K262" i="16"/>
  <c r="K261" i="16"/>
  <c r="K260" i="16"/>
  <c r="K259" i="16"/>
  <c r="K258" i="16"/>
  <c r="K257" i="16"/>
  <c r="K256" i="16"/>
  <c r="K255" i="16"/>
  <c r="K253" i="16"/>
  <c r="K252" i="16"/>
  <c r="K251" i="16"/>
  <c r="K250" i="16"/>
  <c r="K249" i="16"/>
  <c r="K248" i="16"/>
  <c r="K247" i="16"/>
  <c r="K246" i="16"/>
  <c r="K244" i="16"/>
  <c r="K243" i="16"/>
  <c r="K242" i="16"/>
  <c r="K241" i="16"/>
  <c r="K240" i="16"/>
  <c r="K239" i="16"/>
  <c r="K238" i="16"/>
  <c r="K237" i="16"/>
  <c r="K235" i="16"/>
  <c r="K234" i="16"/>
  <c r="K233" i="16"/>
  <c r="K232" i="16"/>
  <c r="K231" i="16"/>
  <c r="K230" i="16"/>
  <c r="K229" i="16"/>
  <c r="K228" i="16"/>
  <c r="K226" i="16"/>
  <c r="K225" i="16"/>
  <c r="K224" i="16"/>
  <c r="K223" i="16"/>
  <c r="K222" i="16"/>
  <c r="K221" i="16"/>
  <c r="K220" i="16"/>
  <c r="K219" i="16"/>
  <c r="K217" i="16"/>
  <c r="K216" i="16"/>
  <c r="K215" i="16"/>
  <c r="K214" i="16"/>
  <c r="K213" i="16"/>
  <c r="K212" i="16"/>
  <c r="K211" i="16"/>
  <c r="K210" i="16"/>
  <c r="K208" i="16"/>
  <c r="K207" i="16"/>
  <c r="K206" i="16"/>
  <c r="K205" i="16"/>
  <c r="K204" i="16"/>
  <c r="K203" i="16"/>
  <c r="K202" i="16"/>
  <c r="K201" i="16"/>
  <c r="K199" i="16"/>
  <c r="K198" i="16"/>
  <c r="K197" i="16"/>
  <c r="K196" i="16"/>
  <c r="K195" i="16"/>
  <c r="K194" i="16"/>
  <c r="K193" i="16"/>
  <c r="K192" i="16"/>
  <c r="K190" i="16"/>
  <c r="K189" i="16"/>
  <c r="K188" i="16"/>
  <c r="K187" i="16"/>
  <c r="K186" i="16"/>
  <c r="K185" i="16"/>
  <c r="K184" i="16"/>
  <c r="K183" i="16"/>
  <c r="K181" i="16"/>
  <c r="K180" i="16"/>
  <c r="K179" i="16"/>
  <c r="K178" i="16"/>
  <c r="K177" i="16"/>
  <c r="K176" i="16"/>
  <c r="K175" i="16"/>
  <c r="K174" i="16"/>
  <c r="K172" i="16"/>
  <c r="K171" i="16"/>
  <c r="K170" i="16"/>
  <c r="K169" i="16"/>
  <c r="K168" i="16"/>
  <c r="K167" i="16"/>
  <c r="K166" i="16"/>
  <c r="K165" i="16"/>
  <c r="K163" i="16"/>
  <c r="K162" i="16"/>
  <c r="K161" i="16"/>
  <c r="K160" i="16"/>
  <c r="K159" i="16"/>
  <c r="K158" i="16"/>
  <c r="K157" i="16"/>
  <c r="K156" i="16"/>
  <c r="K154" i="16"/>
  <c r="K153" i="16"/>
  <c r="K152" i="16"/>
  <c r="K151" i="16"/>
  <c r="K150" i="16"/>
  <c r="K149" i="16"/>
  <c r="K148" i="16"/>
  <c r="K147" i="16"/>
  <c r="K145" i="16"/>
  <c r="K144" i="16"/>
  <c r="K143" i="16"/>
  <c r="K142" i="16"/>
  <c r="K141" i="16"/>
  <c r="K140" i="16"/>
  <c r="K139" i="16"/>
  <c r="K138" i="16"/>
  <c r="K137" i="16"/>
  <c r="K135" i="16"/>
  <c r="K134" i="16"/>
  <c r="K133" i="16"/>
  <c r="K132" i="16"/>
  <c r="K131" i="16"/>
  <c r="K130" i="16"/>
  <c r="K129" i="16"/>
  <c r="K128" i="16"/>
  <c r="K126" i="16"/>
  <c r="K125" i="16"/>
  <c r="K124" i="16"/>
  <c r="K123" i="16"/>
  <c r="K122" i="16"/>
  <c r="K121" i="16"/>
  <c r="K120" i="16"/>
  <c r="K119" i="16"/>
  <c r="K117" i="16"/>
  <c r="K116" i="16"/>
  <c r="K115" i="16"/>
  <c r="K114" i="16"/>
  <c r="K113" i="16"/>
  <c r="K112" i="16"/>
  <c r="K111" i="16"/>
  <c r="K110" i="16"/>
  <c r="K108" i="16"/>
  <c r="K107" i="16"/>
  <c r="K106" i="16"/>
  <c r="K105" i="16"/>
  <c r="K104" i="16"/>
  <c r="K103" i="16"/>
  <c r="K102" i="16"/>
  <c r="K101" i="16"/>
  <c r="K99" i="16"/>
  <c r="K98" i="16"/>
  <c r="K97" i="16"/>
  <c r="K96" i="16"/>
  <c r="K95" i="16"/>
  <c r="K94" i="16"/>
  <c r="K93" i="16"/>
  <c r="K92" i="16"/>
  <c r="K90" i="16"/>
  <c r="K89" i="16"/>
  <c r="K88" i="16"/>
  <c r="K87" i="16"/>
  <c r="K86" i="16"/>
  <c r="K85" i="16"/>
  <c r="K84" i="16"/>
  <c r="K83" i="16"/>
  <c r="K82" i="16"/>
  <c r="K79" i="16"/>
  <c r="K78" i="16"/>
  <c r="K77" i="16"/>
  <c r="K76" i="16"/>
  <c r="K75" i="16"/>
  <c r="K73" i="16"/>
  <c r="K72" i="16"/>
  <c r="K71" i="16"/>
  <c r="K70" i="16"/>
  <c r="K69" i="16"/>
  <c r="K68" i="16"/>
  <c r="K67" i="16"/>
  <c r="K66" i="16"/>
  <c r="K65" i="16"/>
  <c r="K64" i="16"/>
  <c r="K63" i="16"/>
  <c r="K62" i="16"/>
  <c r="K61" i="16"/>
  <c r="K60" i="16"/>
  <c r="K58" i="16"/>
  <c r="K57" i="16"/>
  <c r="K56" i="16"/>
  <c r="K55" i="16"/>
  <c r="K54" i="16"/>
  <c r="K53" i="16"/>
  <c r="K52" i="16"/>
  <c r="K50" i="16"/>
  <c r="K49" i="16"/>
  <c r="K48" i="16"/>
  <c r="K47" i="16"/>
  <c r="K46" i="16"/>
  <c r="K45" i="16"/>
  <c r="K44" i="16"/>
  <c r="K41" i="16"/>
  <c r="K40" i="16"/>
  <c r="K39" i="16"/>
  <c r="K38" i="16"/>
  <c r="K37" i="16"/>
  <c r="K36" i="16"/>
  <c r="K35" i="16"/>
  <c r="K34" i="16"/>
  <c r="K33" i="16"/>
  <c r="K32" i="16"/>
  <c r="K30" i="16"/>
  <c r="K29" i="16"/>
  <c r="K28" i="16"/>
  <c r="K27" i="16"/>
  <c r="K26" i="16"/>
  <c r="K25" i="16"/>
  <c r="K24" i="16"/>
  <c r="K22" i="16"/>
  <c r="K21" i="16"/>
  <c r="K20" i="16"/>
  <c r="K19" i="16"/>
  <c r="K18" i="16"/>
  <c r="K17" i="16"/>
  <c r="K16" i="16"/>
  <c r="K15" i="16"/>
  <c r="K14" i="16"/>
  <c r="K13" i="16"/>
  <c r="K12" i="16"/>
  <c r="K11" i="16"/>
  <c r="K10" i="16"/>
  <c r="L42" i="15" l="1"/>
  <c r="L80" i="15"/>
  <c r="L7" i="15" s="1"/>
  <c r="L6" i="15" s="1"/>
  <c r="L114" i="14"/>
  <c r="M114" i="14" s="1"/>
  <c r="C23" i="23" l="1"/>
  <c r="C24" i="23"/>
  <c r="B23" i="23"/>
  <c r="B24" i="23"/>
  <c r="C17" i="23"/>
  <c r="C16" i="23"/>
  <c r="C15" i="23"/>
  <c r="C14" i="23"/>
  <c r="C13" i="23"/>
  <c r="B17" i="23"/>
  <c r="B16" i="23"/>
  <c r="B15" i="23"/>
  <c r="B14" i="23"/>
  <c r="B13" i="23"/>
  <c r="B6" i="14"/>
  <c r="D424" i="10"/>
  <c r="D423" i="10"/>
  <c r="D422" i="10"/>
  <c r="D421" i="10"/>
  <c r="D420" i="10"/>
  <c r="D419" i="10"/>
  <c r="E411" i="10"/>
  <c r="D411" i="10"/>
  <c r="E410" i="10"/>
  <c r="D410" i="10"/>
  <c r="E409" i="10"/>
  <c r="D409" i="10"/>
  <c r="E408" i="10"/>
  <c r="D408" i="10"/>
  <c r="E407" i="10"/>
  <c r="D407" i="10"/>
  <c r="E406" i="10"/>
  <c r="D406" i="10"/>
  <c r="E405" i="10"/>
  <c r="D405" i="10"/>
  <c r="E404" i="10"/>
  <c r="D404" i="10"/>
  <c r="E403" i="10"/>
  <c r="D403" i="10"/>
  <c r="E402" i="10"/>
  <c r="D402" i="10"/>
  <c r="E401" i="10"/>
  <c r="D401" i="10"/>
  <c r="E400" i="10"/>
  <c r="D400" i="10"/>
  <c r="E399" i="10"/>
  <c r="D399" i="10"/>
  <c r="E398" i="10"/>
  <c r="D398" i="10"/>
  <c r="E397" i="10"/>
  <c r="D397" i="10"/>
  <c r="E396" i="10"/>
  <c r="D396" i="10"/>
  <c r="E395" i="10"/>
  <c r="D395" i="10"/>
  <c r="E394" i="10"/>
  <c r="D394" i="10"/>
  <c r="E393" i="10"/>
  <c r="D393" i="10"/>
  <c r="E392" i="10"/>
  <c r="D392" i="10"/>
  <c r="E391" i="10"/>
  <c r="D391" i="10"/>
  <c r="E390" i="10"/>
  <c r="D390" i="10"/>
  <c r="E389" i="10"/>
  <c r="D389" i="10"/>
  <c r="E388" i="10"/>
  <c r="D388" i="10"/>
  <c r="E387" i="10"/>
  <c r="D387" i="10"/>
  <c r="E386" i="10"/>
  <c r="D386" i="10"/>
  <c r="E385" i="10"/>
  <c r="D385" i="10"/>
  <c r="E384" i="10"/>
  <c r="D384" i="10"/>
  <c r="E383" i="10"/>
  <c r="D383" i="10"/>
  <c r="E382" i="10"/>
  <c r="D382" i="10"/>
  <c r="E381" i="10"/>
  <c r="D381" i="10"/>
  <c r="E380" i="10"/>
  <c r="D380" i="10"/>
  <c r="E379" i="10"/>
  <c r="D379" i="10"/>
  <c r="E378" i="10"/>
  <c r="D378" i="10"/>
  <c r="E377" i="10"/>
  <c r="D377" i="10"/>
  <c r="E376" i="10"/>
  <c r="D376" i="10"/>
  <c r="E375" i="10"/>
  <c r="D375" i="10"/>
  <c r="E374" i="10"/>
  <c r="D374" i="10"/>
  <c r="E373" i="10"/>
  <c r="D373" i="10"/>
  <c r="E372" i="10"/>
  <c r="D372" i="10"/>
  <c r="E371" i="10"/>
  <c r="D371" i="10"/>
  <c r="E370" i="10"/>
  <c r="D370" i="10"/>
  <c r="E369" i="10"/>
  <c r="D369" i="10"/>
  <c r="E368" i="10"/>
  <c r="D368" i="10"/>
  <c r="E367" i="10"/>
  <c r="D367" i="10"/>
  <c r="E366" i="10"/>
  <c r="D366" i="10"/>
  <c r="E365" i="10"/>
  <c r="D365" i="10"/>
  <c r="E364" i="10"/>
  <c r="D364" i="10"/>
  <c r="E363" i="10"/>
  <c r="D363" i="10"/>
  <c r="E362" i="10"/>
  <c r="D362" i="10"/>
  <c r="E361" i="10"/>
  <c r="D361" i="10"/>
  <c r="E360" i="10"/>
  <c r="D360" i="10"/>
  <c r="E359" i="10"/>
  <c r="D359" i="10"/>
  <c r="E358" i="10"/>
  <c r="D358" i="10"/>
  <c r="E357" i="10"/>
  <c r="D357" i="10"/>
  <c r="E356" i="10"/>
  <c r="D356" i="10"/>
  <c r="E355" i="10"/>
  <c r="D355" i="10"/>
  <c r="E354" i="10"/>
  <c r="D354" i="10"/>
  <c r="E353" i="10"/>
  <c r="D353" i="10"/>
  <c r="E352" i="10"/>
  <c r="D352" i="10"/>
  <c r="E351" i="10"/>
  <c r="D351" i="10"/>
  <c r="E350" i="10"/>
  <c r="D350" i="10"/>
  <c r="E349" i="10"/>
  <c r="D349" i="10"/>
  <c r="E348" i="10"/>
  <c r="D348" i="10"/>
  <c r="E347" i="10"/>
  <c r="D347" i="10"/>
  <c r="E346" i="10"/>
  <c r="D346" i="10"/>
  <c r="E345" i="10"/>
  <c r="D345" i="10"/>
  <c r="E344" i="10"/>
  <c r="D344" i="10"/>
  <c r="E343" i="10"/>
  <c r="D343" i="10"/>
  <c r="E342" i="10"/>
  <c r="D342" i="10"/>
  <c r="E341" i="10"/>
  <c r="D341" i="10"/>
  <c r="E340" i="10"/>
  <c r="D340" i="10"/>
  <c r="E339" i="10"/>
  <c r="D339" i="10"/>
  <c r="E338" i="10"/>
  <c r="D338" i="10"/>
  <c r="E337" i="10"/>
  <c r="D337" i="10"/>
  <c r="E336" i="10"/>
  <c r="D336" i="10"/>
  <c r="E335" i="10"/>
  <c r="D335" i="10"/>
  <c r="E334" i="10"/>
  <c r="D334" i="10"/>
  <c r="E333" i="10"/>
  <c r="D333" i="10"/>
  <c r="E332" i="10"/>
  <c r="D332" i="10"/>
  <c r="E331" i="10"/>
  <c r="D331" i="10"/>
  <c r="E330" i="10"/>
  <c r="D330" i="10"/>
  <c r="E329" i="10"/>
  <c r="D329" i="10"/>
  <c r="E328" i="10"/>
  <c r="D328" i="10"/>
  <c r="E327" i="10"/>
  <c r="D327" i="10"/>
  <c r="E326" i="10"/>
  <c r="D326" i="10"/>
  <c r="E325" i="10"/>
  <c r="D325" i="10"/>
  <c r="E324" i="10"/>
  <c r="D324" i="10"/>
  <c r="E323" i="10"/>
  <c r="D323" i="10"/>
  <c r="E322" i="10"/>
  <c r="D322" i="10"/>
  <c r="E321" i="10"/>
  <c r="D321" i="10"/>
  <c r="E320" i="10"/>
  <c r="D320" i="10"/>
  <c r="E319" i="10"/>
  <c r="D319" i="10"/>
  <c r="E318" i="10"/>
  <c r="D318" i="10"/>
  <c r="E317" i="10"/>
  <c r="D317" i="10"/>
  <c r="E316" i="10"/>
  <c r="D316" i="10"/>
  <c r="E315" i="10"/>
  <c r="D315" i="10"/>
  <c r="E314" i="10"/>
  <c r="D314" i="10"/>
  <c r="E313" i="10"/>
  <c r="D313" i="10"/>
  <c r="E312" i="10"/>
  <c r="D312" i="10"/>
  <c r="E311" i="10"/>
  <c r="D311" i="10"/>
  <c r="E310" i="10"/>
  <c r="D310" i="10"/>
  <c r="E309" i="10"/>
  <c r="D309" i="10"/>
  <c r="E308" i="10"/>
  <c r="D308" i="10"/>
  <c r="E307" i="10"/>
  <c r="D307" i="10"/>
  <c r="E306" i="10"/>
  <c r="D306" i="10"/>
  <c r="E305" i="10"/>
  <c r="D305" i="10"/>
  <c r="E304" i="10"/>
  <c r="D304" i="10"/>
  <c r="E303" i="10"/>
  <c r="D303" i="10"/>
  <c r="E302" i="10"/>
  <c r="D302" i="10"/>
  <c r="E301" i="10"/>
  <c r="D301" i="10"/>
  <c r="E300" i="10"/>
  <c r="D300" i="10"/>
  <c r="E299" i="10"/>
  <c r="D299" i="10"/>
  <c r="E298" i="10"/>
  <c r="D298" i="10"/>
  <c r="E297" i="10"/>
  <c r="D297" i="10"/>
  <c r="E296" i="10"/>
  <c r="D296" i="10"/>
  <c r="E295" i="10"/>
  <c r="D295" i="10"/>
  <c r="E294" i="10"/>
  <c r="D294" i="10"/>
  <c r="E293" i="10"/>
  <c r="D293" i="10"/>
  <c r="E292" i="10"/>
  <c r="D292" i="10"/>
  <c r="E291" i="10"/>
  <c r="D291" i="10"/>
  <c r="E290" i="10"/>
  <c r="D290" i="10"/>
  <c r="E289" i="10"/>
  <c r="D289" i="10"/>
  <c r="E288" i="10"/>
  <c r="D288" i="10"/>
  <c r="E287" i="10"/>
  <c r="D287" i="10"/>
  <c r="E286" i="10"/>
  <c r="D286" i="10"/>
  <c r="E285" i="10"/>
  <c r="D285" i="10"/>
  <c r="E284" i="10"/>
  <c r="D284" i="10"/>
  <c r="E283" i="10"/>
  <c r="D283" i="10"/>
  <c r="E282" i="10"/>
  <c r="D282" i="10"/>
  <c r="E281" i="10"/>
  <c r="D281" i="10"/>
  <c r="E280" i="10"/>
  <c r="D280" i="10"/>
  <c r="E279" i="10"/>
  <c r="D279" i="10"/>
  <c r="E278" i="10"/>
  <c r="D278" i="10"/>
  <c r="E277" i="10"/>
  <c r="D277" i="10"/>
  <c r="E276" i="10"/>
  <c r="D276" i="10"/>
  <c r="E275" i="10"/>
  <c r="D275" i="10"/>
  <c r="E274" i="10"/>
  <c r="D274" i="10"/>
  <c r="E273" i="10"/>
  <c r="D273" i="10"/>
  <c r="E272" i="10"/>
  <c r="D272" i="10"/>
  <c r="E271" i="10"/>
  <c r="D271" i="10"/>
  <c r="E270" i="10"/>
  <c r="D270" i="10"/>
  <c r="E269" i="10"/>
  <c r="D269" i="10"/>
  <c r="E268" i="10"/>
  <c r="D268" i="10"/>
  <c r="E267" i="10"/>
  <c r="D267" i="10"/>
  <c r="E266" i="10"/>
  <c r="D266" i="10"/>
  <c r="E265" i="10"/>
  <c r="D265" i="10"/>
  <c r="E264" i="10"/>
  <c r="D264" i="10"/>
  <c r="E263" i="10"/>
  <c r="D263" i="10"/>
  <c r="E262" i="10"/>
  <c r="D262" i="10"/>
  <c r="E261" i="10"/>
  <c r="D261" i="10"/>
  <c r="E260" i="10"/>
  <c r="D260" i="10"/>
  <c r="E259" i="10"/>
  <c r="D259" i="10"/>
  <c r="E258" i="10"/>
  <c r="D258" i="10"/>
  <c r="E257" i="10"/>
  <c r="D257" i="10"/>
  <c r="E256" i="10"/>
  <c r="D256" i="10"/>
  <c r="E255" i="10"/>
  <c r="D255" i="10"/>
  <c r="E254" i="10"/>
  <c r="D254" i="10"/>
  <c r="E253" i="10"/>
  <c r="D253" i="10"/>
  <c r="E252" i="10"/>
  <c r="D252" i="10"/>
  <c r="E251" i="10"/>
  <c r="D251" i="10"/>
  <c r="E250" i="10"/>
  <c r="D250" i="10"/>
  <c r="E249" i="10"/>
  <c r="D249" i="10"/>
  <c r="E248" i="10"/>
  <c r="D248" i="10"/>
  <c r="E247" i="10"/>
  <c r="D247" i="10"/>
  <c r="E246" i="10"/>
  <c r="D246" i="10"/>
  <c r="E245" i="10"/>
  <c r="D245" i="10"/>
  <c r="E244" i="10"/>
  <c r="D244" i="10"/>
  <c r="E243" i="10"/>
  <c r="D243" i="10"/>
  <c r="E242" i="10"/>
  <c r="D242" i="10"/>
  <c r="E241" i="10"/>
  <c r="D241" i="10"/>
  <c r="E240" i="10"/>
  <c r="D240" i="10"/>
  <c r="E239" i="10"/>
  <c r="D239" i="10"/>
  <c r="E238" i="10"/>
  <c r="D238" i="10"/>
  <c r="E237" i="10"/>
  <c r="D237" i="10"/>
  <c r="E236" i="10"/>
  <c r="D236" i="10"/>
  <c r="E235" i="10"/>
  <c r="D235" i="10"/>
  <c r="E234" i="10"/>
  <c r="D234" i="10"/>
  <c r="E233" i="10"/>
  <c r="D233" i="10"/>
  <c r="E232" i="10"/>
  <c r="D232" i="10"/>
  <c r="E231" i="10"/>
  <c r="D231" i="10"/>
  <c r="E230" i="10"/>
  <c r="D230" i="10"/>
  <c r="E229" i="10"/>
  <c r="D229" i="10"/>
  <c r="E228" i="10"/>
  <c r="D228" i="10"/>
  <c r="E227" i="10"/>
  <c r="D227" i="10"/>
  <c r="E226" i="10"/>
  <c r="D226" i="10"/>
  <c r="E225" i="10"/>
  <c r="D225" i="10"/>
  <c r="E224" i="10"/>
  <c r="D224" i="10"/>
  <c r="E223" i="10"/>
  <c r="D223" i="10"/>
  <c r="E222" i="10"/>
  <c r="D222" i="10"/>
  <c r="E221" i="10"/>
  <c r="D221" i="10"/>
  <c r="E220" i="10"/>
  <c r="D220" i="10"/>
  <c r="E219" i="10"/>
  <c r="D219" i="10"/>
  <c r="E218" i="10"/>
  <c r="D218" i="10"/>
  <c r="E217" i="10"/>
  <c r="D217" i="10"/>
  <c r="E216" i="10"/>
  <c r="D216" i="10"/>
  <c r="E215" i="10"/>
  <c r="D215" i="10"/>
  <c r="E214" i="10"/>
  <c r="D214" i="10"/>
  <c r="E213" i="10"/>
  <c r="D213" i="10"/>
  <c r="E212" i="10"/>
  <c r="D212" i="10"/>
  <c r="E211" i="10"/>
  <c r="D211" i="10"/>
  <c r="E210" i="10"/>
  <c r="D210" i="10"/>
  <c r="E209" i="10"/>
  <c r="D209" i="10"/>
  <c r="E208" i="10"/>
  <c r="D208" i="10"/>
  <c r="E207" i="10"/>
  <c r="D207" i="10"/>
  <c r="E206" i="10"/>
  <c r="D206" i="10"/>
  <c r="E205" i="10"/>
  <c r="D205" i="10"/>
  <c r="E204" i="10"/>
  <c r="D204" i="10"/>
  <c r="E203" i="10"/>
  <c r="D203" i="10"/>
  <c r="E202" i="10"/>
  <c r="D202" i="10"/>
  <c r="E201" i="10"/>
  <c r="D201" i="10"/>
  <c r="E200" i="10"/>
  <c r="D200" i="10"/>
  <c r="E199" i="10"/>
  <c r="D199" i="10"/>
  <c r="E198" i="10"/>
  <c r="D198" i="10"/>
  <c r="E197" i="10"/>
  <c r="D197" i="10"/>
  <c r="E196" i="10"/>
  <c r="D196" i="10"/>
  <c r="E195" i="10"/>
  <c r="D195" i="10"/>
  <c r="E194" i="10"/>
  <c r="D194" i="10"/>
  <c r="E193" i="10"/>
  <c r="D193" i="10"/>
  <c r="E192" i="10"/>
  <c r="D192" i="10"/>
  <c r="E191" i="10"/>
  <c r="D191" i="10"/>
  <c r="E190" i="10"/>
  <c r="D190" i="10"/>
  <c r="E189" i="10"/>
  <c r="D189" i="10"/>
  <c r="E188" i="10"/>
  <c r="D188" i="10"/>
  <c r="E187" i="10"/>
  <c r="D187" i="10"/>
  <c r="E186" i="10"/>
  <c r="D186" i="10"/>
  <c r="E185" i="10"/>
  <c r="D185" i="10"/>
  <c r="E184" i="10"/>
  <c r="D184" i="10"/>
  <c r="E183" i="10"/>
  <c r="D183" i="10"/>
  <c r="E182" i="10"/>
  <c r="D182" i="10"/>
  <c r="E181" i="10"/>
  <c r="D181" i="10"/>
  <c r="E180" i="10"/>
  <c r="D180" i="10"/>
  <c r="E179" i="10"/>
  <c r="D179" i="10"/>
  <c r="E178" i="10"/>
  <c r="D178" i="10"/>
  <c r="E177" i="10"/>
  <c r="D177" i="10"/>
  <c r="E176" i="10"/>
  <c r="D176" i="10"/>
  <c r="E175" i="10"/>
  <c r="D175" i="10"/>
  <c r="E174" i="10"/>
  <c r="D174" i="10"/>
  <c r="E173" i="10"/>
  <c r="D173" i="10"/>
  <c r="E172" i="10"/>
  <c r="D172" i="10"/>
  <c r="E171" i="10"/>
  <c r="D171" i="10"/>
  <c r="E170" i="10"/>
  <c r="D170" i="10"/>
  <c r="E169" i="10"/>
  <c r="D169" i="10"/>
  <c r="E168" i="10"/>
  <c r="D168" i="10"/>
  <c r="E167" i="10"/>
  <c r="D167" i="10"/>
  <c r="E166" i="10"/>
  <c r="D166" i="10"/>
  <c r="E165" i="10"/>
  <c r="D165" i="10"/>
  <c r="E164" i="10"/>
  <c r="D164" i="10"/>
  <c r="E163" i="10"/>
  <c r="D163" i="10"/>
  <c r="E162" i="10"/>
  <c r="D162" i="10"/>
  <c r="E161" i="10"/>
  <c r="D161" i="10"/>
  <c r="E160" i="10"/>
  <c r="D160" i="10"/>
  <c r="E159" i="10"/>
  <c r="D159" i="10"/>
  <c r="E158" i="10"/>
  <c r="D158" i="10"/>
  <c r="E157" i="10"/>
  <c r="D157" i="10"/>
  <c r="E156" i="10"/>
  <c r="D156" i="10"/>
  <c r="E155" i="10"/>
  <c r="D155" i="10"/>
  <c r="E154" i="10"/>
  <c r="D154" i="10"/>
  <c r="E153" i="10"/>
  <c r="D153" i="10"/>
  <c r="E152" i="10"/>
  <c r="D152" i="10"/>
  <c r="E151" i="10"/>
  <c r="D151" i="10"/>
  <c r="E150" i="10"/>
  <c r="D150" i="10"/>
  <c r="E149" i="10"/>
  <c r="D149" i="10"/>
  <c r="E148" i="10"/>
  <c r="D148" i="10"/>
  <c r="E147" i="10"/>
  <c r="D147" i="10"/>
  <c r="E146" i="10"/>
  <c r="D146" i="10"/>
  <c r="E145" i="10"/>
  <c r="D145" i="10"/>
  <c r="E144" i="10"/>
  <c r="D144" i="10"/>
  <c r="E143" i="10"/>
  <c r="D143" i="10"/>
  <c r="E142" i="10"/>
  <c r="D142" i="10"/>
  <c r="E141" i="10"/>
  <c r="D141" i="10"/>
  <c r="E140" i="10"/>
  <c r="D140" i="10"/>
  <c r="E139" i="10"/>
  <c r="D139" i="10"/>
  <c r="E138" i="10"/>
  <c r="D138" i="10"/>
  <c r="E137" i="10"/>
  <c r="D137" i="10"/>
  <c r="E136" i="10"/>
  <c r="D136" i="10"/>
  <c r="E135" i="10"/>
  <c r="D135" i="10"/>
  <c r="E134" i="10"/>
  <c r="D134" i="10"/>
  <c r="E133" i="10"/>
  <c r="D133" i="10"/>
  <c r="E132" i="10"/>
  <c r="D132" i="10"/>
  <c r="E131" i="10"/>
  <c r="D131" i="10"/>
  <c r="E130" i="10"/>
  <c r="D130" i="10"/>
  <c r="E129" i="10"/>
  <c r="D129" i="10"/>
  <c r="E128" i="10"/>
  <c r="D128" i="10"/>
  <c r="E127" i="10"/>
  <c r="D127" i="10"/>
  <c r="E126" i="10"/>
  <c r="D126" i="10"/>
  <c r="E125" i="10"/>
  <c r="D125" i="10"/>
  <c r="E124" i="10"/>
  <c r="D124" i="10"/>
  <c r="E123" i="10"/>
  <c r="D123" i="10"/>
  <c r="E122" i="10"/>
  <c r="D122" i="10"/>
  <c r="E121" i="10"/>
  <c r="D121" i="10"/>
  <c r="E120" i="10"/>
  <c r="D120" i="10"/>
  <c r="E119" i="10"/>
  <c r="D119" i="10"/>
  <c r="E118" i="10"/>
  <c r="D118" i="10"/>
  <c r="E117" i="10"/>
  <c r="D117" i="10"/>
  <c r="E116" i="10"/>
  <c r="D116" i="10"/>
  <c r="E115" i="10"/>
  <c r="D115" i="10"/>
  <c r="E114" i="10"/>
  <c r="D114" i="10"/>
  <c r="E113" i="10"/>
  <c r="D113" i="10"/>
  <c r="E112" i="10"/>
  <c r="D112" i="10"/>
  <c r="E111" i="10"/>
  <c r="D111" i="10"/>
  <c r="E110" i="10"/>
  <c r="D110" i="10"/>
  <c r="E109" i="10"/>
  <c r="D109" i="10"/>
  <c r="E108" i="10"/>
  <c r="D108" i="10"/>
  <c r="E107" i="10"/>
  <c r="D107" i="10"/>
  <c r="E106" i="10"/>
  <c r="D106" i="10"/>
  <c r="E105" i="10"/>
  <c r="D105" i="10"/>
  <c r="E104" i="10"/>
  <c r="D104" i="10"/>
  <c r="E103" i="10"/>
  <c r="D103" i="10"/>
  <c r="E102" i="10"/>
  <c r="D102" i="10"/>
  <c r="E101" i="10"/>
  <c r="D101" i="10"/>
  <c r="E100" i="10"/>
  <c r="D100" i="10"/>
  <c r="E99" i="10"/>
  <c r="D99" i="10"/>
  <c r="E98" i="10"/>
  <c r="D98" i="10"/>
  <c r="E97" i="10"/>
  <c r="D97" i="10"/>
  <c r="E96" i="10"/>
  <c r="D96" i="10"/>
  <c r="E95" i="10"/>
  <c r="D95" i="10"/>
  <c r="E94" i="10"/>
  <c r="D94" i="10"/>
  <c r="E93" i="10"/>
  <c r="D93" i="10"/>
  <c r="E92" i="10"/>
  <c r="D92" i="10"/>
  <c r="E91" i="10"/>
  <c r="D91" i="10"/>
  <c r="E90" i="10"/>
  <c r="D90" i="10"/>
  <c r="E89" i="10"/>
  <c r="D89" i="10"/>
  <c r="E88" i="10"/>
  <c r="D88" i="10"/>
  <c r="E87" i="10"/>
  <c r="D87" i="10"/>
  <c r="E86" i="10"/>
  <c r="D86" i="10"/>
  <c r="E85" i="10"/>
  <c r="D85" i="10"/>
  <c r="E84" i="10"/>
  <c r="D84" i="10"/>
  <c r="E83" i="10"/>
  <c r="D83" i="10"/>
  <c r="E82" i="10"/>
  <c r="D82" i="10"/>
  <c r="E81" i="10"/>
  <c r="D81" i="10"/>
  <c r="E80" i="10"/>
  <c r="D80" i="10"/>
  <c r="E79" i="10"/>
  <c r="D79" i="10"/>
  <c r="E78" i="10"/>
  <c r="D78" i="10"/>
  <c r="E77" i="10"/>
  <c r="D77" i="10"/>
  <c r="E76" i="10"/>
  <c r="D76" i="10"/>
  <c r="E75" i="10"/>
  <c r="D75" i="10"/>
  <c r="E74" i="10"/>
  <c r="D74" i="10"/>
  <c r="E73" i="10"/>
  <c r="D73" i="10"/>
  <c r="E72" i="10"/>
  <c r="D72" i="10"/>
  <c r="E71" i="10"/>
  <c r="D71" i="10"/>
  <c r="E70" i="10"/>
  <c r="D70" i="10"/>
  <c r="E69" i="10"/>
  <c r="D69" i="10"/>
  <c r="E68" i="10"/>
  <c r="D68" i="10"/>
  <c r="E67" i="10"/>
  <c r="D67" i="10"/>
  <c r="E66" i="10"/>
  <c r="D66" i="10"/>
  <c r="E65" i="10"/>
  <c r="D65" i="10"/>
  <c r="E64" i="10"/>
  <c r="D64" i="10"/>
  <c r="E63" i="10"/>
  <c r="D63" i="10"/>
  <c r="E62" i="10"/>
  <c r="D62" i="10"/>
  <c r="E61" i="10"/>
  <c r="D61" i="10"/>
  <c r="E60" i="10"/>
  <c r="D60" i="10"/>
  <c r="E59" i="10"/>
  <c r="D59" i="10"/>
  <c r="E58" i="10"/>
  <c r="D58" i="10"/>
  <c r="E57" i="10"/>
  <c r="D57" i="10"/>
  <c r="E56" i="10"/>
  <c r="D56" i="10"/>
  <c r="E55" i="10"/>
  <c r="D55" i="10"/>
  <c r="E54" i="10"/>
  <c r="D54" i="10"/>
  <c r="E53" i="10"/>
  <c r="D53" i="10"/>
  <c r="E52" i="10"/>
  <c r="D52" i="10"/>
  <c r="E51" i="10"/>
  <c r="D51" i="10"/>
  <c r="E50" i="10"/>
  <c r="D50" i="10"/>
  <c r="E49" i="10"/>
  <c r="D49" i="10"/>
  <c r="E48" i="10"/>
  <c r="D48" i="10"/>
  <c r="E47" i="10"/>
  <c r="D47" i="10"/>
  <c r="E46" i="10"/>
  <c r="D46" i="10"/>
  <c r="E45" i="10"/>
  <c r="D45" i="10"/>
  <c r="E44" i="10"/>
  <c r="D44" i="10"/>
  <c r="E43" i="10"/>
  <c r="D43" i="10"/>
  <c r="E42" i="10"/>
  <c r="D42" i="10"/>
  <c r="E41" i="10"/>
  <c r="D41" i="10"/>
  <c r="E40" i="10"/>
  <c r="D40" i="10"/>
  <c r="E39" i="10"/>
  <c r="D39" i="10"/>
  <c r="E38" i="10"/>
  <c r="D38" i="10"/>
  <c r="E37" i="10"/>
  <c r="D37" i="10"/>
  <c r="E36" i="10"/>
  <c r="D36" i="10"/>
  <c r="E35" i="10"/>
  <c r="D35" i="10"/>
  <c r="E34" i="10"/>
  <c r="D34" i="10"/>
  <c r="E33" i="10"/>
  <c r="D33" i="10"/>
  <c r="E32" i="10"/>
  <c r="D32" i="10"/>
  <c r="E31" i="10"/>
  <c r="D31" i="10"/>
  <c r="E30" i="10"/>
  <c r="D30" i="10"/>
  <c r="E29" i="10"/>
  <c r="D29" i="10"/>
  <c r="E28" i="10"/>
  <c r="D28" i="10"/>
  <c r="E27" i="10"/>
  <c r="D27" i="10"/>
  <c r="E26" i="10"/>
  <c r="D26" i="10"/>
  <c r="E25" i="10"/>
  <c r="D25" i="10"/>
  <c r="E24" i="10"/>
  <c r="D24" i="10"/>
  <c r="E23" i="10"/>
  <c r="D23" i="10"/>
  <c r="E22" i="10"/>
  <c r="D22" i="10"/>
  <c r="E21" i="10"/>
  <c r="D21" i="10"/>
  <c r="E20" i="10"/>
  <c r="D20" i="10"/>
  <c r="E19" i="10"/>
  <c r="D19" i="10"/>
  <c r="E18" i="10"/>
  <c r="D18" i="10"/>
  <c r="E17" i="10"/>
  <c r="D17" i="10"/>
  <c r="E16" i="10"/>
  <c r="D16" i="10"/>
  <c r="E15" i="10"/>
  <c r="D15" i="10"/>
  <c r="E14" i="10"/>
  <c r="D14" i="10"/>
  <c r="E13" i="10"/>
  <c r="D13" i="10"/>
  <c r="E12" i="10"/>
  <c r="D12" i="10"/>
  <c r="E11" i="10"/>
  <c r="D11" i="10"/>
  <c r="E10" i="10"/>
  <c r="D10" i="10"/>
  <c r="E9" i="10"/>
  <c r="D9" i="10"/>
  <c r="E8" i="10"/>
  <c r="D8" i="10"/>
  <c r="E7" i="10"/>
  <c r="D7" i="10"/>
  <c r="E6" i="10"/>
  <c r="D6" i="10"/>
  <c r="C424" i="10"/>
  <c r="C423" i="10"/>
  <c r="C422" i="10"/>
  <c r="C421" i="10"/>
  <c r="C420" i="10"/>
  <c r="C419" i="10"/>
  <c r="C364" i="10"/>
  <c r="B364" i="10"/>
  <c r="C363" i="10"/>
  <c r="B363" i="10"/>
  <c r="C362" i="10"/>
  <c r="B362" i="10"/>
  <c r="C361" i="10"/>
  <c r="B361" i="10"/>
  <c r="C360" i="10"/>
  <c r="B360" i="10"/>
  <c r="C359" i="10"/>
  <c r="B359" i="10"/>
  <c r="C358" i="10"/>
  <c r="B358" i="10"/>
  <c r="C357" i="10"/>
  <c r="B357" i="10"/>
  <c r="C356" i="10"/>
  <c r="B356" i="10"/>
  <c r="C355" i="10"/>
  <c r="B355" i="10"/>
  <c r="C354" i="10"/>
  <c r="B354" i="10"/>
  <c r="C353" i="10"/>
  <c r="B353" i="10"/>
  <c r="C352" i="10"/>
  <c r="B352" i="10"/>
  <c r="C351" i="10"/>
  <c r="B351" i="10"/>
  <c r="C350" i="10"/>
  <c r="B350" i="10"/>
  <c r="C349" i="10"/>
  <c r="B349" i="10"/>
  <c r="C348" i="10"/>
  <c r="B348" i="10"/>
  <c r="C347" i="10"/>
  <c r="B347" i="10"/>
  <c r="C346" i="10"/>
  <c r="B346" i="10"/>
  <c r="C345" i="10"/>
  <c r="B345" i="10"/>
  <c r="C344" i="10"/>
  <c r="B344" i="10"/>
  <c r="C343" i="10"/>
  <c r="B343" i="10"/>
  <c r="C342" i="10"/>
  <c r="B342" i="10"/>
  <c r="C341" i="10"/>
  <c r="B341" i="10"/>
  <c r="C340" i="10"/>
  <c r="B340" i="10"/>
  <c r="C339" i="10"/>
  <c r="B339" i="10"/>
  <c r="C338" i="10"/>
  <c r="B338" i="10"/>
  <c r="C337" i="10"/>
  <c r="B337" i="10"/>
  <c r="C336" i="10"/>
  <c r="B336" i="10"/>
  <c r="C335" i="10"/>
  <c r="B335" i="10"/>
  <c r="C334" i="10"/>
  <c r="B334" i="10"/>
  <c r="C333" i="10"/>
  <c r="B333" i="10"/>
  <c r="C332" i="10"/>
  <c r="B332" i="10"/>
  <c r="C331" i="10"/>
  <c r="B331" i="10"/>
  <c r="C330" i="10"/>
  <c r="B330" i="10"/>
  <c r="C329" i="10"/>
  <c r="B329" i="10"/>
  <c r="C328" i="10"/>
  <c r="B328" i="10"/>
  <c r="C327" i="10"/>
  <c r="B327" i="10"/>
  <c r="C326" i="10"/>
  <c r="B326" i="10"/>
  <c r="C325" i="10"/>
  <c r="B325" i="10"/>
  <c r="C324" i="10"/>
  <c r="B324" i="10"/>
  <c r="C323" i="10"/>
  <c r="B323" i="10"/>
  <c r="C322" i="10"/>
  <c r="B322" i="10"/>
  <c r="C321" i="10"/>
  <c r="B321" i="10"/>
  <c r="C320" i="10"/>
  <c r="B320" i="10"/>
  <c r="C319" i="10"/>
  <c r="B319" i="10"/>
  <c r="C318" i="10"/>
  <c r="B318" i="10"/>
  <c r="C317" i="10"/>
  <c r="B317" i="10"/>
  <c r="C316" i="10"/>
  <c r="B316" i="10"/>
  <c r="C315" i="10"/>
  <c r="B315" i="10"/>
  <c r="C314" i="10"/>
  <c r="B314" i="10"/>
  <c r="C313" i="10"/>
  <c r="B313" i="10"/>
  <c r="C312" i="10"/>
  <c r="B312" i="10"/>
  <c r="C311" i="10"/>
  <c r="B311" i="10"/>
  <c r="C310" i="10"/>
  <c r="B310" i="10"/>
  <c r="C309" i="10"/>
  <c r="B309" i="10"/>
  <c r="C308" i="10"/>
  <c r="B308" i="10"/>
  <c r="C307" i="10"/>
  <c r="B307" i="10"/>
  <c r="C306" i="10"/>
  <c r="B306" i="10"/>
  <c r="C305" i="10"/>
  <c r="B305" i="10"/>
  <c r="C304" i="10"/>
  <c r="B304" i="10"/>
  <c r="C303" i="10"/>
  <c r="B303" i="10"/>
  <c r="C302" i="10"/>
  <c r="B302" i="10"/>
  <c r="C301" i="10"/>
  <c r="B301" i="10"/>
  <c r="C300" i="10"/>
  <c r="B300" i="10"/>
  <c r="C299" i="10"/>
  <c r="B299" i="10"/>
  <c r="C298" i="10"/>
  <c r="B298" i="10"/>
  <c r="C297" i="10"/>
  <c r="B297" i="10"/>
  <c r="C296" i="10"/>
  <c r="B296" i="10"/>
  <c r="C295" i="10"/>
  <c r="B295" i="10"/>
  <c r="C294" i="10"/>
  <c r="B294" i="10"/>
  <c r="C293" i="10"/>
  <c r="B293" i="10"/>
  <c r="C292" i="10"/>
  <c r="B292" i="10"/>
  <c r="C291" i="10"/>
  <c r="B291" i="10"/>
  <c r="C290" i="10"/>
  <c r="B290" i="10"/>
  <c r="C289" i="10"/>
  <c r="B289" i="10"/>
  <c r="C288" i="10"/>
  <c r="B288" i="10"/>
  <c r="C287" i="10"/>
  <c r="B287" i="10"/>
  <c r="C286" i="10"/>
  <c r="B286" i="10"/>
  <c r="C285" i="10"/>
  <c r="B285" i="10"/>
  <c r="C284" i="10"/>
  <c r="B284" i="10"/>
  <c r="C283" i="10"/>
  <c r="B283" i="10"/>
  <c r="C282" i="10"/>
  <c r="B282" i="10"/>
  <c r="C281" i="10"/>
  <c r="B281" i="10"/>
  <c r="C280" i="10"/>
  <c r="B280" i="10"/>
  <c r="C279" i="10"/>
  <c r="B279" i="10"/>
  <c r="C278" i="10"/>
  <c r="B278" i="10"/>
  <c r="C277" i="10"/>
  <c r="B277" i="10"/>
  <c r="C276" i="10"/>
  <c r="B276" i="10"/>
  <c r="C275" i="10"/>
  <c r="B275" i="10"/>
  <c r="C274" i="10"/>
  <c r="B274" i="10"/>
  <c r="C273" i="10"/>
  <c r="B273" i="10"/>
  <c r="C272" i="10"/>
  <c r="B272" i="10"/>
  <c r="C271" i="10"/>
  <c r="B271" i="10"/>
  <c r="C270" i="10"/>
  <c r="B270" i="10"/>
  <c r="C269" i="10"/>
  <c r="B269" i="10"/>
  <c r="C268" i="10"/>
  <c r="B268" i="10"/>
  <c r="C267" i="10"/>
  <c r="B267" i="10"/>
  <c r="C266" i="10"/>
  <c r="B266" i="10"/>
  <c r="C265" i="10"/>
  <c r="B265" i="10"/>
  <c r="C264" i="10"/>
  <c r="B264" i="10"/>
  <c r="C263" i="10"/>
  <c r="B263" i="10"/>
  <c r="C262" i="10"/>
  <c r="B262" i="10"/>
  <c r="C261" i="10"/>
  <c r="B261" i="10"/>
  <c r="C260" i="10"/>
  <c r="B260" i="10"/>
  <c r="C259" i="10"/>
  <c r="B259" i="10"/>
  <c r="C258" i="10"/>
  <c r="B258" i="10"/>
  <c r="C257" i="10"/>
  <c r="B257" i="10"/>
  <c r="C256" i="10"/>
  <c r="B256" i="10"/>
  <c r="C255" i="10"/>
  <c r="B255" i="10"/>
  <c r="C254" i="10"/>
  <c r="B254" i="10"/>
  <c r="C253" i="10"/>
  <c r="B253" i="10"/>
  <c r="C252" i="10"/>
  <c r="B252" i="10"/>
  <c r="C251" i="10"/>
  <c r="B251" i="10"/>
  <c r="C250" i="10"/>
  <c r="B250" i="10"/>
  <c r="C249" i="10"/>
  <c r="B249" i="10"/>
  <c r="C248" i="10"/>
  <c r="B248" i="10"/>
  <c r="C247" i="10"/>
  <c r="B247" i="10"/>
  <c r="C246" i="10"/>
  <c r="B246" i="10"/>
  <c r="C245" i="10"/>
  <c r="B245" i="10"/>
  <c r="C244" i="10"/>
  <c r="B244" i="10"/>
  <c r="C243" i="10"/>
  <c r="B243" i="10"/>
  <c r="C242" i="10"/>
  <c r="B242" i="10"/>
  <c r="C241" i="10"/>
  <c r="B241" i="10"/>
  <c r="C240" i="10"/>
  <c r="B240" i="10"/>
  <c r="C239" i="10"/>
  <c r="B239" i="10"/>
  <c r="C238" i="10"/>
  <c r="B238" i="10"/>
  <c r="C237" i="10"/>
  <c r="B237" i="10"/>
  <c r="C236" i="10"/>
  <c r="B236" i="10"/>
  <c r="C235" i="10"/>
  <c r="B235" i="10"/>
  <c r="C234" i="10"/>
  <c r="B234" i="10"/>
  <c r="C233" i="10"/>
  <c r="B233" i="10"/>
  <c r="C232" i="10"/>
  <c r="B232" i="10"/>
  <c r="C231" i="10"/>
  <c r="B231" i="10"/>
  <c r="C230" i="10"/>
  <c r="B230" i="10"/>
  <c r="C229" i="10"/>
  <c r="B229" i="10"/>
  <c r="C228" i="10"/>
  <c r="B228" i="10"/>
  <c r="C227" i="10"/>
  <c r="B227" i="10"/>
  <c r="C226" i="10"/>
  <c r="B226" i="10"/>
  <c r="C225" i="10"/>
  <c r="B225" i="10"/>
  <c r="C224" i="10"/>
  <c r="B224" i="10"/>
  <c r="C223" i="10"/>
  <c r="B223" i="10"/>
  <c r="C222" i="10"/>
  <c r="B222" i="10"/>
  <c r="C221" i="10"/>
  <c r="B221" i="10"/>
  <c r="C220" i="10"/>
  <c r="B220" i="10"/>
  <c r="C219" i="10"/>
  <c r="B219" i="10"/>
  <c r="C218" i="10"/>
  <c r="B218" i="10"/>
  <c r="C217" i="10"/>
  <c r="B217" i="10"/>
  <c r="C216" i="10"/>
  <c r="B216" i="10"/>
  <c r="C215" i="10"/>
  <c r="B215" i="10"/>
  <c r="C214" i="10"/>
  <c r="B214" i="10"/>
  <c r="C213" i="10"/>
  <c r="B213" i="10"/>
  <c r="C212" i="10"/>
  <c r="B212" i="10"/>
  <c r="C211" i="10"/>
  <c r="B211" i="10"/>
  <c r="C210" i="10"/>
  <c r="B210" i="10"/>
  <c r="C209" i="10"/>
  <c r="B209" i="10"/>
  <c r="C208" i="10"/>
  <c r="B208" i="10"/>
  <c r="C207" i="10"/>
  <c r="B207" i="10"/>
  <c r="C206" i="10"/>
  <c r="B206" i="10"/>
  <c r="C205" i="10"/>
  <c r="B205" i="10"/>
  <c r="C204" i="10"/>
  <c r="B204" i="10"/>
  <c r="C203" i="10"/>
  <c r="B203" i="10"/>
  <c r="C202" i="10"/>
  <c r="B202" i="10"/>
  <c r="C201" i="10"/>
  <c r="B201" i="10"/>
  <c r="C200" i="10"/>
  <c r="B200" i="10"/>
  <c r="C199" i="10"/>
  <c r="B199" i="10"/>
  <c r="C198" i="10"/>
  <c r="B198" i="10"/>
  <c r="C197" i="10"/>
  <c r="B197" i="10"/>
  <c r="C196" i="10"/>
  <c r="B196" i="10"/>
  <c r="C195" i="10"/>
  <c r="B195" i="10"/>
  <c r="C194" i="10"/>
  <c r="B194" i="10"/>
  <c r="C193" i="10"/>
  <c r="B193" i="10"/>
  <c r="C192" i="10"/>
  <c r="B192" i="10"/>
  <c r="C191" i="10"/>
  <c r="B191" i="10"/>
  <c r="C190" i="10"/>
  <c r="B190" i="10"/>
  <c r="C189" i="10"/>
  <c r="B189" i="10"/>
  <c r="C188" i="10"/>
  <c r="B188" i="10"/>
  <c r="C187" i="10"/>
  <c r="B187" i="10"/>
  <c r="C186" i="10"/>
  <c r="B186" i="10"/>
  <c r="C185" i="10"/>
  <c r="B185" i="10"/>
  <c r="C184" i="10"/>
  <c r="B184" i="10"/>
  <c r="C183" i="10"/>
  <c r="B183" i="10"/>
  <c r="C182" i="10"/>
  <c r="B182" i="10"/>
  <c r="C181" i="10"/>
  <c r="B181" i="10"/>
  <c r="C180" i="10"/>
  <c r="B180" i="10"/>
  <c r="C179" i="10"/>
  <c r="B179" i="10"/>
  <c r="C178" i="10"/>
  <c r="B178" i="10"/>
  <c r="C177" i="10"/>
  <c r="B177" i="10"/>
  <c r="C176" i="10"/>
  <c r="B176" i="10"/>
  <c r="C175" i="10"/>
  <c r="B175" i="10"/>
  <c r="C174" i="10"/>
  <c r="B174" i="10"/>
  <c r="C173" i="10"/>
  <c r="B173" i="10"/>
  <c r="C172" i="10"/>
  <c r="B172" i="10"/>
  <c r="C171" i="10"/>
  <c r="B171" i="10"/>
  <c r="C170" i="10"/>
  <c r="B170" i="10"/>
  <c r="C169" i="10"/>
  <c r="B169" i="10"/>
  <c r="C168" i="10"/>
  <c r="B168" i="10"/>
  <c r="C167" i="10"/>
  <c r="B167" i="10"/>
  <c r="C166" i="10"/>
  <c r="B166" i="10"/>
  <c r="C165" i="10"/>
  <c r="B165" i="10"/>
  <c r="C164" i="10"/>
  <c r="B164" i="10"/>
  <c r="C163" i="10"/>
  <c r="B163" i="10"/>
  <c r="C162" i="10"/>
  <c r="B162" i="10"/>
  <c r="C161" i="10"/>
  <c r="B161" i="10"/>
  <c r="C160" i="10"/>
  <c r="B160" i="10"/>
  <c r="C159" i="10"/>
  <c r="B159" i="10"/>
  <c r="C158" i="10"/>
  <c r="B158" i="10"/>
  <c r="C157" i="10"/>
  <c r="B157" i="10"/>
  <c r="C156" i="10"/>
  <c r="B156" i="10"/>
  <c r="C155" i="10"/>
  <c r="B155" i="10"/>
  <c r="C154" i="10"/>
  <c r="B154" i="10"/>
  <c r="C153" i="10"/>
  <c r="B153" i="10"/>
  <c r="C152" i="10"/>
  <c r="B152" i="10"/>
  <c r="C151" i="10"/>
  <c r="B151" i="10"/>
  <c r="C150" i="10"/>
  <c r="B150" i="10"/>
  <c r="C149" i="10"/>
  <c r="B149" i="10"/>
  <c r="C148" i="10"/>
  <c r="B148" i="10"/>
  <c r="C147" i="10"/>
  <c r="B147" i="10"/>
  <c r="C146" i="10"/>
  <c r="B146" i="10"/>
  <c r="C145" i="10"/>
  <c r="B145" i="10"/>
  <c r="C144" i="10"/>
  <c r="B144" i="10"/>
  <c r="C143" i="10"/>
  <c r="B143" i="10"/>
  <c r="C142" i="10"/>
  <c r="B142" i="10"/>
  <c r="C141" i="10"/>
  <c r="B141" i="10"/>
  <c r="C140" i="10"/>
  <c r="B140" i="10"/>
  <c r="C139" i="10"/>
  <c r="B139" i="10"/>
  <c r="C138" i="10"/>
  <c r="B138" i="10"/>
  <c r="C137" i="10"/>
  <c r="B137" i="10"/>
  <c r="C136" i="10"/>
  <c r="B136" i="10"/>
  <c r="C135" i="10"/>
  <c r="B135" i="10"/>
  <c r="C134" i="10"/>
  <c r="B134" i="10"/>
  <c r="C133" i="10"/>
  <c r="B133" i="10"/>
  <c r="C132" i="10"/>
  <c r="B132" i="10"/>
  <c r="C131" i="10"/>
  <c r="B131" i="10"/>
  <c r="C130" i="10"/>
  <c r="B130" i="10"/>
  <c r="C129" i="10"/>
  <c r="B129" i="10"/>
  <c r="C128" i="10"/>
  <c r="B128" i="10"/>
  <c r="C127" i="10"/>
  <c r="B127" i="10"/>
  <c r="C126" i="10"/>
  <c r="B126" i="10"/>
  <c r="C125" i="10"/>
  <c r="B125" i="10"/>
  <c r="C124" i="10"/>
  <c r="B124" i="10"/>
  <c r="C123" i="10"/>
  <c r="B123" i="10"/>
  <c r="C122" i="10"/>
  <c r="B122" i="10"/>
  <c r="C121" i="10"/>
  <c r="B121" i="10"/>
  <c r="C120" i="10"/>
  <c r="B120" i="10"/>
  <c r="C119" i="10"/>
  <c r="B119" i="10"/>
  <c r="C118" i="10"/>
  <c r="B118" i="10"/>
  <c r="C117" i="10"/>
  <c r="B117" i="10"/>
  <c r="C116" i="10"/>
  <c r="B116" i="10"/>
  <c r="C115" i="10"/>
  <c r="B115" i="10"/>
  <c r="C114" i="10"/>
  <c r="B114" i="10"/>
  <c r="C113" i="10"/>
  <c r="B113" i="10"/>
  <c r="C112" i="10"/>
  <c r="B112" i="10"/>
  <c r="C111" i="10"/>
  <c r="B111" i="10"/>
  <c r="C110" i="10"/>
  <c r="B110" i="10"/>
  <c r="C109" i="10"/>
  <c r="B109" i="10"/>
  <c r="C108" i="10"/>
  <c r="B108" i="10"/>
  <c r="C107" i="10"/>
  <c r="B107" i="10"/>
  <c r="C106" i="10"/>
  <c r="B106" i="10"/>
  <c r="C105" i="10"/>
  <c r="B105" i="10"/>
  <c r="C104" i="10"/>
  <c r="B104" i="10"/>
  <c r="C103" i="10"/>
  <c r="B103" i="10"/>
  <c r="C102" i="10"/>
  <c r="B102" i="10"/>
  <c r="C101" i="10"/>
  <c r="B101" i="10"/>
  <c r="C100" i="10"/>
  <c r="B100" i="10"/>
  <c r="C91" i="10"/>
  <c r="B91" i="10"/>
  <c r="C81" i="10"/>
  <c r="B81" i="10"/>
  <c r="C59" i="10"/>
  <c r="B59" i="10"/>
  <c r="C51" i="10"/>
  <c r="B51" i="10"/>
  <c r="C43" i="10"/>
  <c r="B43" i="10"/>
  <c r="C6" i="10"/>
  <c r="B6" i="10"/>
  <c r="B6" i="16"/>
  <c r="B6" i="15"/>
  <c r="B5" i="26"/>
  <c r="P7" i="34"/>
  <c r="C12" i="10"/>
  <c r="W363" i="10"/>
  <c r="W305" i="10"/>
  <c r="W301" i="10"/>
  <c r="W297" i="10"/>
  <c r="W253" i="10"/>
  <c r="W213" i="10"/>
  <c r="W157" i="10"/>
  <c r="W121" i="10"/>
  <c r="W98" i="10"/>
  <c r="W83" i="10"/>
  <c r="W70" i="10"/>
  <c r="W68" i="10"/>
  <c r="W62" i="10"/>
  <c r="W45" i="10"/>
  <c r="C411" i="10"/>
  <c r="C410" i="10"/>
  <c r="C409" i="10"/>
  <c r="C408" i="10"/>
  <c r="C407" i="10"/>
  <c r="C406" i="10"/>
  <c r="C405" i="10"/>
  <c r="C404" i="10"/>
  <c r="C403" i="10"/>
  <c r="C402" i="10"/>
  <c r="C401" i="10"/>
  <c r="C400" i="10"/>
  <c r="C399" i="10"/>
  <c r="C398" i="10"/>
  <c r="C397" i="10"/>
  <c r="C396" i="10"/>
  <c r="C395" i="10"/>
  <c r="C394" i="10"/>
  <c r="C393" i="10"/>
  <c r="C392" i="10"/>
  <c r="C391" i="10"/>
  <c r="C390" i="10"/>
  <c r="C389" i="10"/>
  <c r="C388" i="10"/>
  <c r="C387" i="10"/>
  <c r="C386" i="10"/>
  <c r="C385" i="10"/>
  <c r="C384" i="10"/>
  <c r="C383" i="10"/>
  <c r="C382" i="10"/>
  <c r="C381" i="10"/>
  <c r="C380" i="10"/>
  <c r="C379" i="10"/>
  <c r="C378" i="10"/>
  <c r="C377" i="10"/>
  <c r="C376" i="10"/>
  <c r="C375" i="10"/>
  <c r="C374" i="10"/>
  <c r="C373" i="10"/>
  <c r="C372" i="10"/>
  <c r="C371" i="10"/>
  <c r="C370" i="10"/>
  <c r="C369" i="10"/>
  <c r="C368" i="10"/>
  <c r="C367" i="10"/>
  <c r="C366" i="10"/>
  <c r="C365" i="10"/>
  <c r="C99" i="10"/>
  <c r="C98" i="10"/>
  <c r="C97" i="10"/>
  <c r="C96" i="10"/>
  <c r="C95" i="10"/>
  <c r="C94" i="10"/>
  <c r="C93" i="10"/>
  <c r="C92" i="10"/>
  <c r="C90" i="10"/>
  <c r="C89" i="10"/>
  <c r="C88" i="10"/>
  <c r="C87" i="10"/>
  <c r="C86" i="10"/>
  <c r="C85" i="10"/>
  <c r="C84" i="10"/>
  <c r="C83" i="10"/>
  <c r="C82" i="10"/>
  <c r="C80" i="10"/>
  <c r="C79" i="10"/>
  <c r="C78" i="10"/>
  <c r="C77" i="10"/>
  <c r="C76" i="10"/>
  <c r="C75" i="10"/>
  <c r="C74" i="10"/>
  <c r="C73" i="10"/>
  <c r="C72" i="10"/>
  <c r="C71" i="10"/>
  <c r="C70" i="10"/>
  <c r="C69" i="10"/>
  <c r="C68" i="10"/>
  <c r="C67" i="10"/>
  <c r="C66" i="10"/>
  <c r="C65" i="10"/>
  <c r="C64" i="10"/>
  <c r="C63" i="10"/>
  <c r="C62" i="10"/>
  <c r="C61" i="10"/>
  <c r="C60" i="10"/>
  <c r="C58" i="10"/>
  <c r="C57" i="10"/>
  <c r="C56" i="10"/>
  <c r="C55" i="10"/>
  <c r="C54" i="10"/>
  <c r="C53" i="10"/>
  <c r="C52" i="10"/>
  <c r="C50" i="10"/>
  <c r="C49" i="10"/>
  <c r="C48" i="10"/>
  <c r="C47" i="10"/>
  <c r="C46" i="10"/>
  <c r="C45" i="10"/>
  <c r="C44"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1" i="10"/>
  <c r="C10" i="10"/>
  <c r="C9" i="10"/>
  <c r="C8" i="10"/>
  <c r="C7" i="10"/>
  <c r="B411" i="10"/>
  <c r="B410" i="10"/>
  <c r="B409" i="10"/>
  <c r="B408" i="10"/>
  <c r="B407" i="10"/>
  <c r="B406" i="10"/>
  <c r="B405" i="10"/>
  <c r="B404" i="10"/>
  <c r="B403" i="10"/>
  <c r="B402" i="10"/>
  <c r="B401" i="10"/>
  <c r="B400" i="10"/>
  <c r="B399" i="10"/>
  <c r="B398" i="10"/>
  <c r="B397" i="10"/>
  <c r="B396" i="10"/>
  <c r="B395" i="10"/>
  <c r="B394" i="10"/>
  <c r="B393" i="10"/>
  <c r="B392" i="10"/>
  <c r="B391" i="10"/>
  <c r="B390" i="10"/>
  <c r="B389" i="10"/>
  <c r="B388" i="10"/>
  <c r="B387" i="10"/>
  <c r="B386" i="10"/>
  <c r="B385" i="10"/>
  <c r="B384" i="10"/>
  <c r="B383" i="10"/>
  <c r="B382" i="10"/>
  <c r="B381" i="10"/>
  <c r="B380" i="10"/>
  <c r="B379" i="10"/>
  <c r="B378" i="10"/>
  <c r="B377" i="10"/>
  <c r="B376" i="10"/>
  <c r="B375" i="10"/>
  <c r="B374" i="10"/>
  <c r="B373" i="10"/>
  <c r="B372" i="10"/>
  <c r="B371" i="10"/>
  <c r="B370" i="10"/>
  <c r="B369" i="10"/>
  <c r="B368" i="10"/>
  <c r="B367" i="10"/>
  <c r="B366" i="10"/>
  <c r="B365" i="10"/>
  <c r="B99" i="10"/>
  <c r="B98" i="10"/>
  <c r="B97" i="10"/>
  <c r="B96" i="10"/>
  <c r="B95" i="10"/>
  <c r="B94" i="10"/>
  <c r="B93" i="10"/>
  <c r="B92" i="10"/>
  <c r="B90" i="10"/>
  <c r="B89" i="10"/>
  <c r="B88" i="10"/>
  <c r="B87" i="10"/>
  <c r="B86" i="10"/>
  <c r="B85" i="10"/>
  <c r="B84" i="10"/>
  <c r="B83" i="10"/>
  <c r="B82" i="10"/>
  <c r="B80" i="10"/>
  <c r="B79" i="10"/>
  <c r="B78" i="10"/>
  <c r="B77" i="10"/>
  <c r="B76" i="10"/>
  <c r="B75" i="10"/>
  <c r="B74" i="10"/>
  <c r="B73" i="10"/>
  <c r="B72" i="10"/>
  <c r="B71" i="10"/>
  <c r="B70" i="10"/>
  <c r="B69" i="10"/>
  <c r="B68" i="10"/>
  <c r="B67" i="10"/>
  <c r="B66" i="10"/>
  <c r="B65" i="10"/>
  <c r="B64" i="10"/>
  <c r="B63" i="10"/>
  <c r="B62" i="10"/>
  <c r="B61" i="10"/>
  <c r="B60" i="10"/>
  <c r="B58" i="10"/>
  <c r="B57" i="10"/>
  <c r="B56" i="10"/>
  <c r="B55" i="10"/>
  <c r="B54" i="10"/>
  <c r="B53" i="10"/>
  <c r="B52" i="10"/>
  <c r="B50" i="10"/>
  <c r="B49" i="10"/>
  <c r="B48" i="10"/>
  <c r="B47" i="10"/>
  <c r="B46" i="10"/>
  <c r="B45" i="10"/>
  <c r="B44" i="10"/>
  <c r="B42" i="10"/>
  <c r="B41" i="10"/>
  <c r="B40" i="10"/>
  <c r="B39" i="10"/>
  <c r="B38" i="10"/>
  <c r="B37" i="10"/>
  <c r="B36" i="10"/>
  <c r="B35" i="10"/>
  <c r="B34" i="10"/>
  <c r="B33" i="10"/>
  <c r="B32" i="10"/>
  <c r="B31" i="10"/>
  <c r="B30" i="10"/>
  <c r="B29" i="10"/>
  <c r="B28" i="10"/>
  <c r="B27" i="10"/>
  <c r="B26" i="10"/>
  <c r="B25" i="10"/>
  <c r="B24" i="10"/>
  <c r="B23" i="10"/>
  <c r="B22" i="10"/>
  <c r="B18" i="10"/>
  <c r="B17" i="10"/>
  <c r="B15" i="10"/>
  <c r="B14" i="10"/>
  <c r="B13" i="10"/>
  <c r="B12" i="10"/>
  <c r="B11" i="10"/>
  <c r="B10" i="10"/>
  <c r="B9" i="10"/>
  <c r="B8" i="10"/>
  <c r="R413" i="26"/>
  <c r="R412" i="26"/>
  <c r="S412" i="26" s="1"/>
  <c r="P410" i="26"/>
  <c r="R410" i="26" s="1"/>
  <c r="S410" i="26" s="1"/>
  <c r="P409" i="26"/>
  <c r="R409" i="26" s="1"/>
  <c r="P408" i="26"/>
  <c r="R408" i="26" s="1"/>
  <c r="S408" i="26" s="1"/>
  <c r="P407" i="26"/>
  <c r="R407" i="26" s="1"/>
  <c r="S407" i="26" s="1"/>
  <c r="P406" i="26"/>
  <c r="R406" i="26" s="1"/>
  <c r="S406" i="26" s="1"/>
  <c r="P405" i="26"/>
  <c r="P403" i="26"/>
  <c r="R403" i="26" s="1"/>
  <c r="S403" i="26" s="1"/>
  <c r="P402" i="26"/>
  <c r="R402" i="26" s="1"/>
  <c r="P401" i="26"/>
  <c r="R401" i="26" s="1"/>
  <c r="S401" i="26" s="1"/>
  <c r="P400" i="26"/>
  <c r="P399" i="26"/>
  <c r="R399" i="26" s="1"/>
  <c r="S399" i="26" s="1"/>
  <c r="P398" i="26"/>
  <c r="P396" i="26"/>
  <c r="R396" i="26" s="1"/>
  <c r="S396" i="26" s="1"/>
  <c r="P395" i="26"/>
  <c r="R395" i="26" s="1"/>
  <c r="P394" i="26"/>
  <c r="R394" i="26" s="1"/>
  <c r="S394" i="26" s="1"/>
  <c r="P393" i="26"/>
  <c r="P392" i="26"/>
  <c r="R392" i="26" s="1"/>
  <c r="S392" i="26" s="1"/>
  <c r="P391" i="26"/>
  <c r="R391" i="26" s="1"/>
  <c r="P390" i="26"/>
  <c r="R390" i="26" s="1"/>
  <c r="S390" i="26" s="1"/>
  <c r="P389" i="26"/>
  <c r="P387" i="26"/>
  <c r="R387" i="26" s="1"/>
  <c r="S387" i="26" s="1"/>
  <c r="P386" i="26"/>
  <c r="P385" i="26"/>
  <c r="R385" i="26" s="1"/>
  <c r="S385" i="26" s="1"/>
  <c r="P384" i="26"/>
  <c r="R384" i="26" s="1"/>
  <c r="S384" i="26" s="1"/>
  <c r="P383" i="26"/>
  <c r="R383" i="26" s="1"/>
  <c r="S383" i="26" s="1"/>
  <c r="P382" i="26"/>
  <c r="P381" i="26"/>
  <c r="R381" i="26" s="1"/>
  <c r="S381" i="26" s="1"/>
  <c r="P380" i="26"/>
  <c r="R380" i="26" s="1"/>
  <c r="S380" i="26" s="1"/>
  <c r="P379" i="26"/>
  <c r="R379" i="26" s="1"/>
  <c r="S379" i="26" s="1"/>
  <c r="P378" i="26"/>
  <c r="P377" i="26"/>
  <c r="R377" i="26" s="1"/>
  <c r="S377" i="26" s="1"/>
  <c r="P376" i="26"/>
  <c r="R376" i="26" s="1"/>
  <c r="S376" i="26" s="1"/>
  <c r="P375" i="26"/>
  <c r="P374" i="26"/>
  <c r="R374" i="26" s="1"/>
  <c r="S374" i="26" s="1"/>
  <c r="P372" i="26"/>
  <c r="R372" i="26" s="1"/>
  <c r="S372" i="26" s="1"/>
  <c r="P371" i="26"/>
  <c r="R371" i="26" s="1"/>
  <c r="S371" i="26" s="1"/>
  <c r="P370" i="26"/>
  <c r="R370" i="26" s="1"/>
  <c r="S370" i="26" s="1"/>
  <c r="P368" i="26"/>
  <c r="R368" i="26" s="1"/>
  <c r="S368" i="26" s="1"/>
  <c r="P367" i="26"/>
  <c r="R367" i="26" s="1"/>
  <c r="S367" i="26" s="1"/>
  <c r="P366" i="26"/>
  <c r="R366" i="26" s="1"/>
  <c r="S366" i="26" s="1"/>
  <c r="P365" i="26"/>
  <c r="P363" i="26"/>
  <c r="R363" i="26" s="1"/>
  <c r="S363" i="26" s="1"/>
  <c r="P362" i="26"/>
  <c r="R362" i="26" s="1"/>
  <c r="S362" i="26" s="1"/>
  <c r="P361" i="26"/>
  <c r="R361" i="26" s="1"/>
  <c r="S361" i="26" s="1"/>
  <c r="P360" i="26"/>
  <c r="R360" i="26" s="1"/>
  <c r="S360" i="26" s="1"/>
  <c r="P359" i="26"/>
  <c r="R359" i="26" s="1"/>
  <c r="S359" i="26" s="1"/>
  <c r="P358" i="26"/>
  <c r="R358" i="26" s="1"/>
  <c r="S358" i="26" s="1"/>
  <c r="P357" i="26"/>
  <c r="R357" i="26" s="1"/>
  <c r="S357" i="26" s="1"/>
  <c r="P356" i="26"/>
  <c r="R356" i="26" s="1"/>
  <c r="S356" i="26" s="1"/>
  <c r="P354" i="26"/>
  <c r="R354" i="26" s="1"/>
  <c r="S354" i="26" s="1"/>
  <c r="P353" i="26"/>
  <c r="R353" i="26" s="1"/>
  <c r="S353" i="26" s="1"/>
  <c r="P352" i="26"/>
  <c r="R352" i="26" s="1"/>
  <c r="S352" i="26" s="1"/>
  <c r="P351" i="26"/>
  <c r="R351" i="26" s="1"/>
  <c r="S351" i="26" s="1"/>
  <c r="P350" i="26"/>
  <c r="R350" i="26" s="1"/>
  <c r="S350" i="26" s="1"/>
  <c r="P349" i="26"/>
  <c r="P348" i="26"/>
  <c r="R348" i="26" s="1"/>
  <c r="S348" i="26" s="1"/>
  <c r="P347" i="26"/>
  <c r="R347" i="26" s="1"/>
  <c r="P346" i="26"/>
  <c r="R346" i="26" s="1"/>
  <c r="S346" i="26" s="1"/>
  <c r="P344" i="26"/>
  <c r="R344" i="26" s="1"/>
  <c r="S344" i="26" s="1"/>
  <c r="P343" i="26"/>
  <c r="R343" i="26" s="1"/>
  <c r="P342" i="26"/>
  <c r="R342" i="26" s="1"/>
  <c r="S342" i="26" s="1"/>
  <c r="P341" i="26"/>
  <c r="R341" i="26" s="1"/>
  <c r="S341" i="26" s="1"/>
  <c r="P340" i="26"/>
  <c r="R340" i="26" s="1"/>
  <c r="S340" i="26" s="1"/>
  <c r="P339" i="26"/>
  <c r="P338" i="26"/>
  <c r="R338" i="26" s="1"/>
  <c r="S338" i="26" s="1"/>
  <c r="P337" i="26"/>
  <c r="R337" i="26" s="1"/>
  <c r="P336" i="26"/>
  <c r="R336" i="26" s="1"/>
  <c r="S336" i="26" s="1"/>
  <c r="R334" i="26"/>
  <c r="S334" i="26" s="1"/>
  <c r="P334" i="26"/>
  <c r="P333" i="26"/>
  <c r="R333" i="26" s="1"/>
  <c r="P332" i="26"/>
  <c r="R332" i="26" s="1"/>
  <c r="P331" i="26"/>
  <c r="R331" i="26" s="1"/>
  <c r="P330" i="26"/>
  <c r="R330" i="26" s="1"/>
  <c r="S330" i="26" s="1"/>
  <c r="P329" i="26"/>
  <c r="R328" i="26"/>
  <c r="S328" i="26" s="1"/>
  <c r="P328" i="26"/>
  <c r="P327" i="26"/>
  <c r="R327" i="26" s="1"/>
  <c r="S327" i="26" s="1"/>
  <c r="R326" i="26"/>
  <c r="P326" i="26"/>
  <c r="P324" i="26"/>
  <c r="R324" i="26" s="1"/>
  <c r="S324" i="26" s="1"/>
  <c r="P323" i="26"/>
  <c r="P322" i="26"/>
  <c r="R322" i="26" s="1"/>
  <c r="S322" i="26" s="1"/>
  <c r="P321" i="26"/>
  <c r="P320" i="26"/>
  <c r="R320" i="26" s="1"/>
  <c r="S320" i="26" s="1"/>
  <c r="P319" i="26"/>
  <c r="R319" i="26" s="1"/>
  <c r="S319" i="26" s="1"/>
  <c r="P318" i="26"/>
  <c r="R318" i="26" s="1"/>
  <c r="S318" i="26" s="1"/>
  <c r="P317" i="26"/>
  <c r="P315" i="26"/>
  <c r="R315" i="26" s="1"/>
  <c r="S315" i="26" s="1"/>
  <c r="P314" i="26"/>
  <c r="R314" i="26" s="1"/>
  <c r="S314" i="26" s="1"/>
  <c r="P313" i="26"/>
  <c r="R313" i="26" s="1"/>
  <c r="S313" i="26" s="1"/>
  <c r="P312" i="26"/>
  <c r="R312" i="26" s="1"/>
  <c r="S312" i="26" s="1"/>
  <c r="P311" i="26"/>
  <c r="R311" i="26" s="1"/>
  <c r="S311" i="26" s="1"/>
  <c r="P310" i="26"/>
  <c r="R310" i="26" s="1"/>
  <c r="S310" i="26" s="1"/>
  <c r="P309" i="26"/>
  <c r="R309" i="26" s="1"/>
  <c r="S309" i="26" s="1"/>
  <c r="P308" i="26"/>
  <c r="R308" i="26" s="1"/>
  <c r="P306" i="26"/>
  <c r="R306" i="26" s="1"/>
  <c r="S306" i="26" s="1"/>
  <c r="P305" i="26"/>
  <c r="R305" i="26" s="1"/>
  <c r="S305" i="26" s="1"/>
  <c r="P304" i="26"/>
  <c r="R304" i="26" s="1"/>
  <c r="S304" i="26" s="1"/>
  <c r="P303" i="26"/>
  <c r="P302" i="26"/>
  <c r="R302" i="26" s="1"/>
  <c r="S302" i="26" s="1"/>
  <c r="P301" i="26"/>
  <c r="P300" i="26"/>
  <c r="R300" i="26" s="1"/>
  <c r="S300" i="26" s="1"/>
  <c r="P299" i="26"/>
  <c r="R299" i="26" s="1"/>
  <c r="S299" i="26" s="1"/>
  <c r="P297" i="26"/>
  <c r="R297" i="26" s="1"/>
  <c r="S297" i="26" s="1"/>
  <c r="P296" i="26"/>
  <c r="P295" i="26"/>
  <c r="R295" i="26" s="1"/>
  <c r="S295" i="26" s="1"/>
  <c r="P294" i="26"/>
  <c r="R294" i="26" s="1"/>
  <c r="P293" i="26"/>
  <c r="R293" i="26" s="1"/>
  <c r="S293" i="26" s="1"/>
  <c r="P292" i="26"/>
  <c r="P291" i="26"/>
  <c r="R291" i="26" s="1"/>
  <c r="S291" i="26" s="1"/>
  <c r="P290" i="26"/>
  <c r="P288" i="26"/>
  <c r="R288" i="26" s="1"/>
  <c r="S288" i="26" s="1"/>
  <c r="P287" i="26"/>
  <c r="P286" i="26"/>
  <c r="R286" i="26" s="1"/>
  <c r="S286" i="26" s="1"/>
  <c r="P285" i="26"/>
  <c r="P284" i="26"/>
  <c r="R284" i="26" s="1"/>
  <c r="S284" i="26" s="1"/>
  <c r="P283" i="26"/>
  <c r="P282" i="26"/>
  <c r="R282" i="26" s="1"/>
  <c r="S282" i="26" s="1"/>
  <c r="P281" i="26"/>
  <c r="R281" i="26" s="1"/>
  <c r="S281" i="26" s="1"/>
  <c r="P279" i="26"/>
  <c r="R279" i="26" s="1"/>
  <c r="S279" i="26" s="1"/>
  <c r="P278" i="26"/>
  <c r="P277" i="26"/>
  <c r="R277" i="26" s="1"/>
  <c r="S277" i="26" s="1"/>
  <c r="P276" i="26"/>
  <c r="R276" i="26" s="1"/>
  <c r="P275" i="26"/>
  <c r="R275" i="26" s="1"/>
  <c r="S275" i="26" s="1"/>
  <c r="P274" i="26"/>
  <c r="P273" i="26"/>
  <c r="R273" i="26" s="1"/>
  <c r="S273" i="26" s="1"/>
  <c r="P272" i="26"/>
  <c r="P270" i="26"/>
  <c r="R270" i="26" s="1"/>
  <c r="S270" i="26" s="1"/>
  <c r="P269" i="26"/>
  <c r="R269" i="26" s="1"/>
  <c r="S269" i="26" s="1"/>
  <c r="P268" i="26"/>
  <c r="R268" i="26" s="1"/>
  <c r="S268" i="26" s="1"/>
  <c r="P267" i="26"/>
  <c r="P266" i="26"/>
  <c r="R266" i="26" s="1"/>
  <c r="S266" i="26" s="1"/>
  <c r="P265" i="26"/>
  <c r="R265" i="26" s="1"/>
  <c r="P264" i="26"/>
  <c r="R264" i="26" s="1"/>
  <c r="S264" i="26" s="1"/>
  <c r="P263" i="26"/>
  <c r="R263" i="26" s="1"/>
  <c r="S263" i="26" s="1"/>
  <c r="P261" i="26"/>
  <c r="R261" i="26" s="1"/>
  <c r="S261" i="26" s="1"/>
  <c r="P260" i="26"/>
  <c r="P259" i="26"/>
  <c r="R259" i="26" s="1"/>
  <c r="S259" i="26" s="1"/>
  <c r="P258" i="26"/>
  <c r="R258" i="26" s="1"/>
  <c r="P257" i="26"/>
  <c r="R257" i="26" s="1"/>
  <c r="S257" i="26" s="1"/>
  <c r="P256" i="26"/>
  <c r="P255" i="26"/>
  <c r="R255" i="26" s="1"/>
  <c r="S255" i="26" s="1"/>
  <c r="P254" i="26"/>
  <c r="P252" i="26"/>
  <c r="R252" i="26" s="1"/>
  <c r="S252" i="26" s="1"/>
  <c r="P251" i="26"/>
  <c r="R251" i="26" s="1"/>
  <c r="S251" i="26" s="1"/>
  <c r="P250" i="26"/>
  <c r="R250" i="26" s="1"/>
  <c r="S250" i="26" s="1"/>
  <c r="P249" i="26"/>
  <c r="P248" i="26"/>
  <c r="R248" i="26" s="1"/>
  <c r="S248" i="26" s="1"/>
  <c r="P247" i="26"/>
  <c r="R247" i="26" s="1"/>
  <c r="P246" i="26"/>
  <c r="R246" i="26" s="1"/>
  <c r="S246" i="26" s="1"/>
  <c r="P245" i="26"/>
  <c r="R245" i="26" s="1"/>
  <c r="S245" i="26" s="1"/>
  <c r="P243" i="26"/>
  <c r="R243" i="26" s="1"/>
  <c r="P242" i="26"/>
  <c r="P241" i="26"/>
  <c r="R241" i="26" s="1"/>
  <c r="S241" i="26" s="1"/>
  <c r="P240" i="26"/>
  <c r="R240" i="26" s="1"/>
  <c r="P239" i="26"/>
  <c r="R239" i="26" s="1"/>
  <c r="S239" i="26" s="1"/>
  <c r="P238" i="26"/>
  <c r="P237" i="26"/>
  <c r="R237" i="26" s="1"/>
  <c r="S237" i="26" s="1"/>
  <c r="P236" i="26"/>
  <c r="P234" i="26"/>
  <c r="R234" i="26" s="1"/>
  <c r="S234" i="26" s="1"/>
  <c r="P233" i="26"/>
  <c r="R233" i="26" s="1"/>
  <c r="S233" i="26" s="1"/>
  <c r="P232" i="26"/>
  <c r="R232" i="26" s="1"/>
  <c r="S232" i="26" s="1"/>
  <c r="P231" i="26"/>
  <c r="P230" i="26"/>
  <c r="R230" i="26" s="1"/>
  <c r="S230" i="26" s="1"/>
  <c r="P229" i="26"/>
  <c r="R229" i="26" s="1"/>
  <c r="P228" i="26"/>
  <c r="R228" i="26" s="1"/>
  <c r="S228" i="26" s="1"/>
  <c r="P227" i="26"/>
  <c r="R227" i="26" s="1"/>
  <c r="S227" i="26" s="1"/>
  <c r="P225" i="26"/>
  <c r="R225" i="26" s="1"/>
  <c r="S225" i="26" s="1"/>
  <c r="P224" i="26"/>
  <c r="R224" i="26" s="1"/>
  <c r="S224" i="26" s="1"/>
  <c r="P223" i="26"/>
  <c r="R223" i="26" s="1"/>
  <c r="S223" i="26" s="1"/>
  <c r="P222" i="26"/>
  <c r="P221" i="26"/>
  <c r="R221" i="26" s="1"/>
  <c r="S221" i="26" s="1"/>
  <c r="P220" i="26"/>
  <c r="R220" i="26" s="1"/>
  <c r="S220" i="26" s="1"/>
  <c r="P219" i="26"/>
  <c r="R219" i="26" s="1"/>
  <c r="S219" i="26" s="1"/>
  <c r="P218" i="26"/>
  <c r="P216" i="26"/>
  <c r="R216" i="26" s="1"/>
  <c r="S216" i="26" s="1"/>
  <c r="P215" i="26"/>
  <c r="R215" i="26" s="1"/>
  <c r="S215" i="26" s="1"/>
  <c r="P214" i="26"/>
  <c r="R214" i="26" s="1"/>
  <c r="S214" i="26" s="1"/>
  <c r="P213" i="26"/>
  <c r="P212" i="26"/>
  <c r="R212" i="26" s="1"/>
  <c r="S212" i="26" s="1"/>
  <c r="P211" i="26"/>
  <c r="R211" i="26" s="1"/>
  <c r="P210" i="26"/>
  <c r="R210" i="26" s="1"/>
  <c r="S210" i="26" s="1"/>
  <c r="P209" i="26"/>
  <c r="P207" i="26"/>
  <c r="R207" i="26" s="1"/>
  <c r="S207" i="26" s="1"/>
  <c r="P206" i="26"/>
  <c r="R206" i="26" s="1"/>
  <c r="S206" i="26" s="1"/>
  <c r="P205" i="26"/>
  <c r="R205" i="26" s="1"/>
  <c r="S205" i="26" s="1"/>
  <c r="P204" i="26"/>
  <c r="R204" i="26" s="1"/>
  <c r="S204" i="26" s="1"/>
  <c r="P203" i="26"/>
  <c r="R203" i="26" s="1"/>
  <c r="S203" i="26" s="1"/>
  <c r="P202" i="26"/>
  <c r="R202" i="26" s="1"/>
  <c r="S202" i="26" s="1"/>
  <c r="P201" i="26"/>
  <c r="R201" i="26" s="1"/>
  <c r="S201" i="26" s="1"/>
  <c r="P200" i="26"/>
  <c r="R200" i="26" s="1"/>
  <c r="S200" i="26" s="1"/>
  <c r="P198" i="26"/>
  <c r="R198" i="26" s="1"/>
  <c r="P197" i="26"/>
  <c r="R197" i="26" s="1"/>
  <c r="S197" i="26" s="1"/>
  <c r="P196" i="26"/>
  <c r="R196" i="26" s="1"/>
  <c r="P195" i="26"/>
  <c r="R195" i="26" s="1"/>
  <c r="S195" i="26" s="1"/>
  <c r="P194" i="26"/>
  <c r="R194" i="26" s="1"/>
  <c r="P193" i="26"/>
  <c r="R193" i="26" s="1"/>
  <c r="S193" i="26" s="1"/>
  <c r="P192" i="26"/>
  <c r="R192" i="26" s="1"/>
  <c r="P191" i="26"/>
  <c r="R191" i="26" s="1"/>
  <c r="S191" i="26" s="1"/>
  <c r="P189" i="26"/>
  <c r="R189" i="26" s="1"/>
  <c r="S189" i="26" s="1"/>
  <c r="P188" i="26"/>
  <c r="P187" i="26"/>
  <c r="R187" i="26" s="1"/>
  <c r="S187" i="26" s="1"/>
  <c r="P186" i="26"/>
  <c r="R186" i="26" s="1"/>
  <c r="P185" i="26"/>
  <c r="R185" i="26" s="1"/>
  <c r="S185" i="26" s="1"/>
  <c r="P184" i="26"/>
  <c r="P183" i="26"/>
  <c r="R183" i="26" s="1"/>
  <c r="S183" i="26" s="1"/>
  <c r="P182" i="26"/>
  <c r="P180" i="26"/>
  <c r="R180" i="26" s="1"/>
  <c r="S180" i="26" s="1"/>
  <c r="P179" i="26"/>
  <c r="R179" i="26" s="1"/>
  <c r="S179" i="26" s="1"/>
  <c r="P178" i="26"/>
  <c r="R178" i="26" s="1"/>
  <c r="S178" i="26" s="1"/>
  <c r="P177" i="26"/>
  <c r="P176" i="26"/>
  <c r="R176" i="26" s="1"/>
  <c r="S176" i="26" s="1"/>
  <c r="P175" i="26"/>
  <c r="R175" i="26" s="1"/>
  <c r="P174" i="26"/>
  <c r="R174" i="26" s="1"/>
  <c r="S174" i="26" s="1"/>
  <c r="P173" i="26"/>
  <c r="R173" i="26" s="1"/>
  <c r="S173" i="26" s="1"/>
  <c r="P171" i="26"/>
  <c r="R171" i="26" s="1"/>
  <c r="S171" i="26" s="1"/>
  <c r="P170" i="26"/>
  <c r="P169" i="26"/>
  <c r="R169" i="26" s="1"/>
  <c r="S169" i="26" s="1"/>
  <c r="P168" i="26"/>
  <c r="R168" i="26" s="1"/>
  <c r="P167" i="26"/>
  <c r="R167" i="26" s="1"/>
  <c r="S167" i="26" s="1"/>
  <c r="P166" i="26"/>
  <c r="P165" i="26"/>
  <c r="R165" i="26" s="1"/>
  <c r="S165" i="26" s="1"/>
  <c r="P164" i="26"/>
  <c r="P162" i="26"/>
  <c r="R162" i="26" s="1"/>
  <c r="S162" i="26" s="1"/>
  <c r="P161" i="26"/>
  <c r="R161" i="26" s="1"/>
  <c r="S161" i="26" s="1"/>
  <c r="P160" i="26"/>
  <c r="R160" i="26" s="1"/>
  <c r="S160" i="26" s="1"/>
  <c r="P159" i="26"/>
  <c r="P158" i="26"/>
  <c r="R158" i="26" s="1"/>
  <c r="S158" i="26" s="1"/>
  <c r="P157" i="26"/>
  <c r="R157" i="26" s="1"/>
  <c r="P156" i="26"/>
  <c r="R156" i="26" s="1"/>
  <c r="S156" i="26" s="1"/>
  <c r="P155" i="26"/>
  <c r="R155" i="26" s="1"/>
  <c r="S155" i="26" s="1"/>
  <c r="P153" i="26"/>
  <c r="R153" i="26" s="1"/>
  <c r="S153" i="26" s="1"/>
  <c r="P152" i="26"/>
  <c r="P151" i="26"/>
  <c r="R151" i="26" s="1"/>
  <c r="S151" i="26" s="1"/>
  <c r="P150" i="26"/>
  <c r="R150" i="26" s="1"/>
  <c r="P149" i="26"/>
  <c r="R149" i="26" s="1"/>
  <c r="S149" i="26" s="1"/>
  <c r="P148" i="26"/>
  <c r="P147" i="26"/>
  <c r="R147" i="26" s="1"/>
  <c r="S147" i="26" s="1"/>
  <c r="P146" i="26"/>
  <c r="P144" i="26"/>
  <c r="R144" i="26" s="1"/>
  <c r="S144" i="26" s="1"/>
  <c r="P143" i="26"/>
  <c r="P142" i="26"/>
  <c r="R142" i="26" s="1"/>
  <c r="S142" i="26" s="1"/>
  <c r="P141" i="26"/>
  <c r="P140" i="26"/>
  <c r="R140" i="26" s="1"/>
  <c r="S140" i="26" s="1"/>
  <c r="P139" i="26"/>
  <c r="R139" i="26" s="1"/>
  <c r="S139" i="26" s="1"/>
  <c r="P138" i="26"/>
  <c r="R138" i="26" s="1"/>
  <c r="S138" i="26" s="1"/>
  <c r="P137" i="26"/>
  <c r="P136" i="26"/>
  <c r="R136" i="26" s="1"/>
  <c r="S136" i="26" s="1"/>
  <c r="P134" i="26"/>
  <c r="R134" i="26" s="1"/>
  <c r="S134" i="26" s="1"/>
  <c r="P133" i="26"/>
  <c r="R133" i="26" s="1"/>
  <c r="P132" i="26"/>
  <c r="R132" i="26" s="1"/>
  <c r="S132" i="26" s="1"/>
  <c r="P131" i="26"/>
  <c r="R131" i="26" s="1"/>
  <c r="S131" i="26" s="1"/>
  <c r="P130" i="26"/>
  <c r="R130" i="26" s="1"/>
  <c r="S130" i="26" s="1"/>
  <c r="P129" i="26"/>
  <c r="R129" i="26" s="1"/>
  <c r="P128" i="26"/>
  <c r="R128" i="26" s="1"/>
  <c r="S128" i="26" s="1"/>
  <c r="P127" i="26"/>
  <c r="R127" i="26" s="1"/>
  <c r="P125" i="26"/>
  <c r="R125" i="26" s="1"/>
  <c r="P124" i="26"/>
  <c r="R124" i="26" s="1"/>
  <c r="R123" i="26"/>
  <c r="S123" i="26" s="1"/>
  <c r="P123" i="26"/>
  <c r="P122" i="26"/>
  <c r="R121" i="26"/>
  <c r="S121" i="26" s="1"/>
  <c r="P121" i="26"/>
  <c r="P120" i="26"/>
  <c r="R120" i="26" s="1"/>
  <c r="R119" i="26"/>
  <c r="P119" i="26"/>
  <c r="P118" i="26"/>
  <c r="P116" i="26"/>
  <c r="R116" i="26" s="1"/>
  <c r="S116" i="26" s="1"/>
  <c r="P115" i="26"/>
  <c r="P114" i="26"/>
  <c r="R114" i="26" s="1"/>
  <c r="S114" i="26" s="1"/>
  <c r="P113" i="26"/>
  <c r="R113" i="26" s="1"/>
  <c r="S113" i="26" s="1"/>
  <c r="P112" i="26"/>
  <c r="R112" i="26" s="1"/>
  <c r="S112" i="26" s="1"/>
  <c r="P111" i="26"/>
  <c r="P110" i="26"/>
  <c r="R110" i="26" s="1"/>
  <c r="S110" i="26" s="1"/>
  <c r="P109" i="26"/>
  <c r="P107" i="26"/>
  <c r="R107" i="26" s="1"/>
  <c r="S107" i="26" s="1"/>
  <c r="P106" i="26"/>
  <c r="P105" i="26"/>
  <c r="R105" i="26" s="1"/>
  <c r="S105" i="26" s="1"/>
  <c r="P104" i="26"/>
  <c r="R104" i="26" s="1"/>
  <c r="P103" i="26"/>
  <c r="R103" i="26" s="1"/>
  <c r="S103" i="26" s="1"/>
  <c r="P102" i="26"/>
  <c r="R102" i="26" s="1"/>
  <c r="P101" i="26"/>
  <c r="R101" i="26" s="1"/>
  <c r="S101" i="26" s="1"/>
  <c r="U102" i="10" s="1"/>
  <c r="P100" i="26"/>
  <c r="P98" i="26"/>
  <c r="R98" i="26" s="1"/>
  <c r="S98" i="26" s="1"/>
  <c r="P97" i="26"/>
  <c r="P96" i="26"/>
  <c r="R96" i="26" s="1"/>
  <c r="S96" i="26" s="1"/>
  <c r="P95" i="26"/>
  <c r="R95" i="26" s="1"/>
  <c r="S95" i="26" s="1"/>
  <c r="P94" i="26"/>
  <c r="R94" i="26" s="1"/>
  <c r="S94" i="26" s="1"/>
  <c r="P93" i="26"/>
  <c r="R93" i="26" s="1"/>
  <c r="P92" i="26"/>
  <c r="R92" i="26" s="1"/>
  <c r="S92" i="26" s="1"/>
  <c r="P91" i="26"/>
  <c r="R91" i="26" s="1"/>
  <c r="P89" i="26"/>
  <c r="R89" i="26" s="1"/>
  <c r="S89" i="26" s="1"/>
  <c r="P88" i="26"/>
  <c r="R88" i="26" s="1"/>
  <c r="S88" i="26" s="1"/>
  <c r="P87" i="26"/>
  <c r="R87" i="26" s="1"/>
  <c r="S87" i="26" s="1"/>
  <c r="P86" i="26"/>
  <c r="P85" i="26"/>
  <c r="R85" i="26" s="1"/>
  <c r="S85" i="26" s="1"/>
  <c r="P84" i="26"/>
  <c r="R84" i="26" s="1"/>
  <c r="S84" i="26" s="1"/>
  <c r="P83" i="26"/>
  <c r="R83" i="26" s="1"/>
  <c r="S83" i="26" s="1"/>
  <c r="P82" i="26"/>
  <c r="P81" i="26"/>
  <c r="R81" i="26" s="1"/>
  <c r="S81" i="26" s="1"/>
  <c r="P78" i="26"/>
  <c r="R78" i="26" s="1"/>
  <c r="S78" i="26" s="1"/>
  <c r="P77" i="26"/>
  <c r="P76" i="26"/>
  <c r="R76" i="26" s="1"/>
  <c r="S76" i="26" s="1"/>
  <c r="P75" i="26"/>
  <c r="R75" i="26" s="1"/>
  <c r="P74" i="26"/>
  <c r="R74" i="26" s="1"/>
  <c r="S74" i="26" s="1"/>
  <c r="P72" i="26"/>
  <c r="R72" i="26" s="1"/>
  <c r="S72" i="26" s="1"/>
  <c r="P71" i="26"/>
  <c r="P70" i="26"/>
  <c r="R70" i="26" s="1"/>
  <c r="S70" i="26" s="1"/>
  <c r="P69" i="26"/>
  <c r="R69" i="26" s="1"/>
  <c r="S69" i="26" s="1"/>
  <c r="P68" i="26"/>
  <c r="R68" i="26" s="1"/>
  <c r="S68" i="26" s="1"/>
  <c r="P67" i="26"/>
  <c r="R67" i="26" s="1"/>
  <c r="P66" i="26"/>
  <c r="R66" i="26" s="1"/>
  <c r="S66" i="26" s="1"/>
  <c r="P65" i="26"/>
  <c r="R65" i="26" s="1"/>
  <c r="P64" i="26"/>
  <c r="R64" i="26" s="1"/>
  <c r="S64" i="26" s="1"/>
  <c r="P63" i="26"/>
  <c r="P62" i="26"/>
  <c r="R62" i="26" s="1"/>
  <c r="S62" i="26" s="1"/>
  <c r="P61" i="26"/>
  <c r="P60" i="26"/>
  <c r="R60" i="26" s="1"/>
  <c r="S60" i="26" s="1"/>
  <c r="P59" i="26"/>
  <c r="R59" i="26" s="1"/>
  <c r="P57" i="26"/>
  <c r="R57" i="26" s="1"/>
  <c r="S57" i="26" s="1"/>
  <c r="P56" i="26"/>
  <c r="R56" i="26" s="1"/>
  <c r="P55" i="26"/>
  <c r="R55" i="26" s="1"/>
  <c r="S55" i="26" s="1"/>
  <c r="U56" i="10" s="1"/>
  <c r="P54" i="26"/>
  <c r="P53" i="26"/>
  <c r="R53" i="26" s="1"/>
  <c r="S53" i="26" s="1"/>
  <c r="P52" i="26"/>
  <c r="R52" i="26" s="1"/>
  <c r="P51" i="26"/>
  <c r="R51" i="26" s="1"/>
  <c r="S51" i="26" s="1"/>
  <c r="R49" i="26"/>
  <c r="S49" i="26" s="1"/>
  <c r="P49" i="26"/>
  <c r="P48" i="26"/>
  <c r="R47" i="26"/>
  <c r="S47" i="26" s="1"/>
  <c r="P47" i="26"/>
  <c r="P46" i="26"/>
  <c r="R45" i="26"/>
  <c r="P45" i="26"/>
  <c r="S45" i="26" s="1"/>
  <c r="P44" i="26"/>
  <c r="R44" i="26" s="1"/>
  <c r="S44" i="26" s="1"/>
  <c r="P43" i="26"/>
  <c r="R43" i="26" s="1"/>
  <c r="P40" i="26"/>
  <c r="R40" i="26" s="1"/>
  <c r="P39" i="26"/>
  <c r="P38" i="26"/>
  <c r="R38" i="26" s="1"/>
  <c r="S38" i="26" s="1"/>
  <c r="P37" i="26"/>
  <c r="R37" i="26" s="1"/>
  <c r="P36" i="26"/>
  <c r="R36" i="26" s="1"/>
  <c r="S36" i="26" s="1"/>
  <c r="P35" i="26"/>
  <c r="P34" i="26"/>
  <c r="R34" i="26" s="1"/>
  <c r="S34" i="26" s="1"/>
  <c r="U35" i="10" s="1"/>
  <c r="P33" i="26"/>
  <c r="R33" i="26" s="1"/>
  <c r="S33" i="26" s="1"/>
  <c r="P32" i="26"/>
  <c r="R32" i="26" s="1"/>
  <c r="S32" i="26" s="1"/>
  <c r="P31" i="26"/>
  <c r="P29" i="26"/>
  <c r="R29" i="26" s="1"/>
  <c r="S29" i="26" s="1"/>
  <c r="P28" i="26"/>
  <c r="R28" i="26" s="1"/>
  <c r="S28" i="26" s="1"/>
  <c r="P27" i="26"/>
  <c r="R27" i="26" s="1"/>
  <c r="S27" i="26" s="1"/>
  <c r="P26" i="26"/>
  <c r="R26" i="26" s="1"/>
  <c r="P25" i="26"/>
  <c r="R25" i="26" s="1"/>
  <c r="S25" i="26" s="1"/>
  <c r="P24" i="26"/>
  <c r="P23" i="26"/>
  <c r="R23" i="26" s="1"/>
  <c r="S23" i="26" s="1"/>
  <c r="P413" i="26"/>
  <c r="P414" i="26"/>
  <c r="R414" i="26" s="1"/>
  <c r="S414" i="26" s="1"/>
  <c r="P415" i="26"/>
  <c r="R415" i="26" s="1"/>
  <c r="P416" i="26"/>
  <c r="R416" i="26" s="1"/>
  <c r="S416" i="26" s="1"/>
  <c r="P412" i="26"/>
  <c r="P21" i="26"/>
  <c r="P20" i="26"/>
  <c r="R20" i="26" s="1"/>
  <c r="S20" i="26" s="1"/>
  <c r="R19" i="26"/>
  <c r="S19" i="26" s="1"/>
  <c r="P19" i="26"/>
  <c r="P18" i="26"/>
  <c r="P17" i="26"/>
  <c r="P16" i="26"/>
  <c r="R16" i="26" s="1"/>
  <c r="S16" i="26" s="1"/>
  <c r="P15" i="26"/>
  <c r="R15" i="26" s="1"/>
  <c r="S15" i="26" s="1"/>
  <c r="P14" i="26"/>
  <c r="R14" i="26" s="1"/>
  <c r="P13" i="26"/>
  <c r="P12" i="26"/>
  <c r="R12" i="26" s="1"/>
  <c r="S12" i="26" s="1"/>
  <c r="P11" i="26"/>
  <c r="R11" i="26" s="1"/>
  <c r="S11" i="26" s="1"/>
  <c r="P10" i="26"/>
  <c r="R10" i="26" s="1"/>
  <c r="P9" i="26"/>
  <c r="P8" i="26"/>
  <c r="R8" i="26" s="1"/>
  <c r="S326" i="26"/>
  <c r="S119" i="26"/>
  <c r="B416" i="26"/>
  <c r="B415" i="26"/>
  <c r="B414" i="26"/>
  <c r="B413" i="26"/>
  <c r="B412" i="26"/>
  <c r="B411" i="26"/>
  <c r="B410" i="26"/>
  <c r="B409" i="26"/>
  <c r="B408" i="26"/>
  <c r="B407" i="26"/>
  <c r="B406" i="26"/>
  <c r="B405" i="26"/>
  <c r="B404" i="26"/>
  <c r="B403" i="26"/>
  <c r="B402" i="26"/>
  <c r="B401" i="26"/>
  <c r="B400" i="26"/>
  <c r="B399" i="26"/>
  <c r="B398" i="26"/>
  <c r="B397" i="26"/>
  <c r="B396" i="26"/>
  <c r="B395" i="26"/>
  <c r="B394" i="26"/>
  <c r="B393" i="26"/>
  <c r="B392" i="26"/>
  <c r="B391" i="26"/>
  <c r="B390" i="26"/>
  <c r="B389" i="26"/>
  <c r="B388" i="26"/>
  <c r="B387" i="26"/>
  <c r="B386" i="26"/>
  <c r="B385" i="26"/>
  <c r="B384" i="26"/>
  <c r="B383" i="26"/>
  <c r="B382" i="26"/>
  <c r="B381" i="26"/>
  <c r="B380" i="26"/>
  <c r="B379" i="26"/>
  <c r="B378" i="26"/>
  <c r="B377" i="26"/>
  <c r="B376" i="26"/>
  <c r="B375" i="26"/>
  <c r="B374" i="26"/>
  <c r="B373" i="26"/>
  <c r="B372" i="26"/>
  <c r="B371" i="26"/>
  <c r="B370" i="26"/>
  <c r="B369" i="26"/>
  <c r="B368" i="26"/>
  <c r="B367" i="26"/>
  <c r="B366" i="26"/>
  <c r="B365" i="26"/>
  <c r="B364" i="26"/>
  <c r="B363" i="26"/>
  <c r="B362" i="26"/>
  <c r="B361" i="26"/>
  <c r="B360" i="26"/>
  <c r="B359" i="26"/>
  <c r="B358" i="26"/>
  <c r="B357" i="26"/>
  <c r="B356" i="26"/>
  <c r="B355" i="26"/>
  <c r="B354" i="26"/>
  <c r="B353" i="26"/>
  <c r="B352" i="26"/>
  <c r="B351" i="26"/>
  <c r="B350" i="26"/>
  <c r="B349" i="26"/>
  <c r="B348" i="26"/>
  <c r="B347" i="26"/>
  <c r="B346" i="26"/>
  <c r="B345" i="26"/>
  <c r="B344" i="26"/>
  <c r="B343" i="26"/>
  <c r="B342" i="26"/>
  <c r="B341" i="26"/>
  <c r="B340" i="26"/>
  <c r="B339" i="26"/>
  <c r="B338" i="26"/>
  <c r="B337" i="26"/>
  <c r="B336" i="26"/>
  <c r="B335" i="26"/>
  <c r="B334" i="26"/>
  <c r="B333" i="26"/>
  <c r="B332" i="26"/>
  <c r="B331" i="26"/>
  <c r="B330" i="26"/>
  <c r="B329" i="26"/>
  <c r="B328" i="26"/>
  <c r="B327" i="26"/>
  <c r="B326" i="26"/>
  <c r="B325" i="26"/>
  <c r="B324" i="26"/>
  <c r="B323" i="26"/>
  <c r="B322" i="26"/>
  <c r="B321" i="26"/>
  <c r="B320" i="26"/>
  <c r="B319" i="26"/>
  <c r="B318" i="26"/>
  <c r="B317" i="26"/>
  <c r="B316" i="26"/>
  <c r="B315" i="26"/>
  <c r="B314" i="26"/>
  <c r="B313" i="26"/>
  <c r="B312" i="26"/>
  <c r="B311" i="26"/>
  <c r="B310" i="26"/>
  <c r="B309" i="26"/>
  <c r="B308" i="26"/>
  <c r="B307" i="26"/>
  <c r="B306" i="26"/>
  <c r="B305" i="26"/>
  <c r="B304" i="26"/>
  <c r="B303" i="26"/>
  <c r="B302" i="26"/>
  <c r="B301" i="26"/>
  <c r="B300" i="26"/>
  <c r="B299" i="26"/>
  <c r="B298" i="26"/>
  <c r="B297" i="26"/>
  <c r="B296" i="26"/>
  <c r="B295" i="26"/>
  <c r="B294" i="26"/>
  <c r="B293" i="26"/>
  <c r="B292" i="26"/>
  <c r="B291" i="26"/>
  <c r="B290" i="26"/>
  <c r="B289" i="26"/>
  <c r="B288" i="26"/>
  <c r="B287" i="26"/>
  <c r="B286" i="26"/>
  <c r="B285" i="26"/>
  <c r="B284" i="26"/>
  <c r="B283" i="26"/>
  <c r="B282" i="26"/>
  <c r="B281" i="26"/>
  <c r="B280" i="26"/>
  <c r="B279" i="26"/>
  <c r="B278" i="26"/>
  <c r="B277" i="26"/>
  <c r="B276" i="26"/>
  <c r="B275" i="26"/>
  <c r="B274" i="26"/>
  <c r="B273" i="26"/>
  <c r="B272" i="26"/>
  <c r="B271" i="26"/>
  <c r="B270" i="26"/>
  <c r="B269" i="26"/>
  <c r="B268" i="26"/>
  <c r="B267" i="26"/>
  <c r="B266" i="26"/>
  <c r="B265" i="26"/>
  <c r="B264" i="26"/>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17" i="26"/>
  <c r="B16" i="26"/>
  <c r="B14" i="26"/>
  <c r="B13" i="26"/>
  <c r="B12" i="26"/>
  <c r="B11" i="26"/>
  <c r="B10" i="26"/>
  <c r="B9" i="26"/>
  <c r="B8" i="26"/>
  <c r="B7" i="26"/>
  <c r="B6" i="26"/>
  <c r="L129" i="14"/>
  <c r="L130" i="14"/>
  <c r="L131" i="14"/>
  <c r="M129" i="14"/>
  <c r="M130" i="14"/>
  <c r="M131" i="14"/>
  <c r="L100" i="14"/>
  <c r="L101" i="14"/>
  <c r="L102" i="14"/>
  <c r="L103" i="14"/>
  <c r="L104" i="14"/>
  <c r="L105" i="14"/>
  <c r="L106" i="14"/>
  <c r="L107" i="14"/>
  <c r="L108" i="14"/>
  <c r="L109" i="14"/>
  <c r="L110" i="14"/>
  <c r="L111" i="14"/>
  <c r="L112" i="14"/>
  <c r="L115" i="14"/>
  <c r="L116" i="14"/>
  <c r="L117" i="14"/>
  <c r="L118" i="14"/>
  <c r="M100" i="14"/>
  <c r="M101" i="14"/>
  <c r="M102" i="14"/>
  <c r="M104" i="14"/>
  <c r="M105" i="14"/>
  <c r="M106" i="14"/>
  <c r="M108" i="14"/>
  <c r="M109" i="14"/>
  <c r="M110" i="14"/>
  <c r="M112" i="14"/>
  <c r="M116" i="14"/>
  <c r="M117" i="14"/>
  <c r="M118" i="14"/>
  <c r="I409" i="16"/>
  <c r="J409" i="16" s="1"/>
  <c r="I399" i="16"/>
  <c r="J399" i="16" s="1"/>
  <c r="I388" i="16"/>
  <c r="J388" i="16" s="1"/>
  <c r="I378" i="16"/>
  <c r="J378" i="16" s="1"/>
  <c r="I366" i="16"/>
  <c r="J366" i="16" s="1"/>
  <c r="I355" i="16"/>
  <c r="J355" i="16" s="1"/>
  <c r="I344" i="16"/>
  <c r="J344" i="16" s="1"/>
  <c r="I333" i="16"/>
  <c r="J333" i="16" s="1"/>
  <c r="I322" i="16"/>
  <c r="J322" i="16" s="1"/>
  <c r="I311" i="16"/>
  <c r="J311" i="16" s="1"/>
  <c r="I300" i="16"/>
  <c r="J300" i="16" s="1"/>
  <c r="I289" i="16"/>
  <c r="J289" i="16" s="1"/>
  <c r="I278" i="16"/>
  <c r="J278" i="16" s="1"/>
  <c r="I267" i="16"/>
  <c r="J267" i="16" s="1"/>
  <c r="I256" i="16"/>
  <c r="J256" i="16" s="1"/>
  <c r="I234" i="16"/>
  <c r="J234" i="16" s="1"/>
  <c r="I223" i="16"/>
  <c r="J223" i="16" s="1"/>
  <c r="I212" i="16"/>
  <c r="J212" i="16" s="1"/>
  <c r="I201" i="16"/>
  <c r="J201" i="16" s="1"/>
  <c r="I190" i="16"/>
  <c r="J190" i="16" s="1"/>
  <c r="I179" i="16"/>
  <c r="J179" i="16" s="1"/>
  <c r="I168" i="16"/>
  <c r="J168" i="16" s="1"/>
  <c r="I157" i="16"/>
  <c r="J157" i="16" s="1"/>
  <c r="I135" i="16"/>
  <c r="J135" i="16" s="1"/>
  <c r="I124" i="16"/>
  <c r="J124" i="16" s="1"/>
  <c r="I113" i="16"/>
  <c r="J113" i="16" s="1"/>
  <c r="I102" i="16"/>
  <c r="J102" i="16" s="1"/>
  <c r="I92" i="16"/>
  <c r="J92" i="16" s="1"/>
  <c r="I87" i="16"/>
  <c r="J87" i="16" s="1"/>
  <c r="I72" i="16"/>
  <c r="J72" i="16" s="1"/>
  <c r="I69" i="16"/>
  <c r="J69" i="16" s="1"/>
  <c r="I68" i="16"/>
  <c r="J68" i="16" s="1"/>
  <c r="I65" i="16"/>
  <c r="J65" i="16" s="1"/>
  <c r="I64" i="16"/>
  <c r="J64" i="16" s="1"/>
  <c r="I63" i="16"/>
  <c r="J63" i="16" s="1"/>
  <c r="J62" i="16"/>
  <c r="I62" i="16"/>
  <c r="I56" i="16"/>
  <c r="J56" i="16" s="1"/>
  <c r="I55" i="16"/>
  <c r="J55" i="16" s="1"/>
  <c r="I41" i="16"/>
  <c r="J41" i="16" s="1"/>
  <c r="I32" i="16"/>
  <c r="J32" i="16" s="1"/>
  <c r="I22" i="16"/>
  <c r="J22" i="16" s="1"/>
  <c r="I21" i="16"/>
  <c r="J21" i="16" s="1"/>
  <c r="I20" i="16"/>
  <c r="J20" i="16" s="1"/>
  <c r="I19" i="16"/>
  <c r="J19" i="16" s="1"/>
  <c r="I18" i="16"/>
  <c r="J18" i="16" s="1"/>
  <c r="I17" i="16"/>
  <c r="J17" i="16" s="1"/>
  <c r="I16" i="16"/>
  <c r="J16" i="16" s="1"/>
  <c r="J15" i="16"/>
  <c r="N16" i="34" s="1"/>
  <c r="I15" i="16"/>
  <c r="I14" i="16"/>
  <c r="J14" i="16" s="1"/>
  <c r="I13" i="16"/>
  <c r="J13" i="16" s="1"/>
  <c r="X13" i="10" s="1"/>
  <c r="I12" i="16"/>
  <c r="J12" i="16" s="1"/>
  <c r="N13" i="34" s="1"/>
  <c r="I11" i="16"/>
  <c r="J11" i="16" s="1"/>
  <c r="I9" i="16"/>
  <c r="J9" i="16" s="1"/>
  <c r="B417" i="16"/>
  <c r="B416" i="16"/>
  <c r="B415" i="16"/>
  <c r="B414" i="16"/>
  <c r="B413" i="16"/>
  <c r="B412" i="16"/>
  <c r="B410" i="16"/>
  <c r="B409" i="16"/>
  <c r="B408" i="16"/>
  <c r="B407" i="16"/>
  <c r="B406" i="16"/>
  <c r="B405" i="16"/>
  <c r="B404" i="16"/>
  <c r="B403" i="16"/>
  <c r="B402" i="16"/>
  <c r="B401" i="16"/>
  <c r="B400" i="16"/>
  <c r="B399" i="16"/>
  <c r="B398" i="16"/>
  <c r="B397" i="16"/>
  <c r="B396" i="16"/>
  <c r="B395" i="16"/>
  <c r="B394" i="16"/>
  <c r="B393" i="16"/>
  <c r="B392" i="16"/>
  <c r="B391" i="16"/>
  <c r="B390" i="16"/>
  <c r="B389" i="16"/>
  <c r="B388" i="16"/>
  <c r="B387" i="16"/>
  <c r="B386" i="16"/>
  <c r="B385" i="16"/>
  <c r="B384" i="16"/>
  <c r="B383" i="16"/>
  <c r="B382" i="16"/>
  <c r="B381" i="16"/>
  <c r="B380" i="16"/>
  <c r="B379" i="16"/>
  <c r="B378" i="16"/>
  <c r="B377" i="16"/>
  <c r="B376" i="16"/>
  <c r="B375" i="16"/>
  <c r="B374" i="16"/>
  <c r="B373" i="16"/>
  <c r="B372" i="16"/>
  <c r="B371" i="16"/>
  <c r="B370" i="16"/>
  <c r="B369" i="16"/>
  <c r="B368" i="16"/>
  <c r="B367" i="16"/>
  <c r="B366" i="16"/>
  <c r="B365" i="16"/>
  <c r="B364" i="16"/>
  <c r="B363" i="16"/>
  <c r="B362" i="16"/>
  <c r="B361" i="16"/>
  <c r="B360" i="16"/>
  <c r="B359" i="16"/>
  <c r="B358" i="16"/>
  <c r="B357" i="16"/>
  <c r="B356" i="16"/>
  <c r="B355" i="16"/>
  <c r="B354" i="16"/>
  <c r="B353" i="16"/>
  <c r="B352" i="16"/>
  <c r="B351" i="16"/>
  <c r="B350" i="16"/>
  <c r="B349" i="16"/>
  <c r="B348" i="16"/>
  <c r="B347" i="16"/>
  <c r="B346" i="16"/>
  <c r="B345" i="16"/>
  <c r="B344" i="16"/>
  <c r="B343" i="16"/>
  <c r="B342" i="16"/>
  <c r="B341" i="16"/>
  <c r="B340" i="16"/>
  <c r="B339" i="16"/>
  <c r="B338" i="16"/>
  <c r="B337" i="16"/>
  <c r="B336" i="16"/>
  <c r="B335" i="16"/>
  <c r="B334" i="16"/>
  <c r="B333" i="16"/>
  <c r="B332" i="16"/>
  <c r="B331" i="16"/>
  <c r="B330" i="16"/>
  <c r="B329" i="16"/>
  <c r="B328" i="16"/>
  <c r="B327" i="16"/>
  <c r="B326" i="16"/>
  <c r="B325" i="16"/>
  <c r="B324" i="16"/>
  <c r="B323" i="16"/>
  <c r="B322" i="16"/>
  <c r="B321" i="16"/>
  <c r="B320" i="16"/>
  <c r="B319" i="16"/>
  <c r="B318" i="16"/>
  <c r="B317" i="16"/>
  <c r="B316" i="16"/>
  <c r="B315" i="16"/>
  <c r="B314" i="16"/>
  <c r="B313" i="16"/>
  <c r="B312" i="16"/>
  <c r="B311" i="16"/>
  <c r="B310" i="16"/>
  <c r="B309" i="16"/>
  <c r="B308" i="16"/>
  <c r="B307" i="16"/>
  <c r="B306" i="16"/>
  <c r="B305" i="16"/>
  <c r="B304" i="16"/>
  <c r="B303" i="16"/>
  <c r="B302" i="16"/>
  <c r="B301" i="16"/>
  <c r="B300" i="16"/>
  <c r="B299" i="16"/>
  <c r="B298" i="16"/>
  <c r="B297" i="16"/>
  <c r="B296" i="16"/>
  <c r="B295" i="16"/>
  <c r="B294" i="16"/>
  <c r="B293" i="16"/>
  <c r="B292" i="16"/>
  <c r="B291" i="16"/>
  <c r="B290" i="16"/>
  <c r="B289" i="16"/>
  <c r="B288" i="16"/>
  <c r="B287" i="16"/>
  <c r="B286" i="16"/>
  <c r="B285" i="16"/>
  <c r="B284" i="16"/>
  <c r="B283" i="16"/>
  <c r="B282" i="16"/>
  <c r="B281" i="16"/>
  <c r="B280" i="16"/>
  <c r="B279" i="16"/>
  <c r="B278" i="16"/>
  <c r="B277" i="16"/>
  <c r="B276" i="16"/>
  <c r="B275" i="16"/>
  <c r="B274" i="16"/>
  <c r="B273" i="16"/>
  <c r="B272" i="16"/>
  <c r="B271" i="16"/>
  <c r="B270" i="16"/>
  <c r="B269" i="16"/>
  <c r="B268" i="16"/>
  <c r="B267" i="16"/>
  <c r="B266" i="16"/>
  <c r="B265" i="16"/>
  <c r="B264" i="16"/>
  <c r="B263" i="16"/>
  <c r="B262" i="16"/>
  <c r="B261" i="16"/>
  <c r="B260" i="16"/>
  <c r="B259" i="16"/>
  <c r="B258" i="16"/>
  <c r="B257" i="16"/>
  <c r="B256" i="16"/>
  <c r="B255" i="16"/>
  <c r="B254" i="16"/>
  <c r="B253" i="16"/>
  <c r="B252" i="16"/>
  <c r="B251" i="16"/>
  <c r="B250" i="16"/>
  <c r="B249" i="16"/>
  <c r="B248" i="16"/>
  <c r="B247" i="16"/>
  <c r="B246" i="16"/>
  <c r="B245" i="16"/>
  <c r="B244" i="16"/>
  <c r="B243" i="16"/>
  <c r="B242" i="16"/>
  <c r="B241" i="16"/>
  <c r="B240" i="16"/>
  <c r="B239" i="16"/>
  <c r="B238" i="16"/>
  <c r="B237" i="16"/>
  <c r="B236" i="16"/>
  <c r="B235" i="16"/>
  <c r="B234" i="16"/>
  <c r="B233" i="16"/>
  <c r="B232" i="16"/>
  <c r="B231" i="16"/>
  <c r="B230" i="16"/>
  <c r="B229" i="16"/>
  <c r="B228" i="16"/>
  <c r="B227" i="16"/>
  <c r="B226" i="16"/>
  <c r="B225" i="16"/>
  <c r="B224" i="16"/>
  <c r="B223" i="16"/>
  <c r="B222" i="16"/>
  <c r="B221" i="16"/>
  <c r="B220" i="16"/>
  <c r="B219" i="16"/>
  <c r="B218" i="16"/>
  <c r="B217" i="16"/>
  <c r="B216" i="16"/>
  <c r="B215" i="16"/>
  <c r="B214" i="16"/>
  <c r="B213" i="16"/>
  <c r="B212" i="16"/>
  <c r="B211" i="16"/>
  <c r="B210" i="16"/>
  <c r="B209" i="16"/>
  <c r="B208" i="16"/>
  <c r="B207" i="16"/>
  <c r="B206" i="16"/>
  <c r="B205" i="16"/>
  <c r="B204" i="16"/>
  <c r="B203" i="16"/>
  <c r="B202" i="16"/>
  <c r="B201" i="16"/>
  <c r="B200" i="16"/>
  <c r="B199" i="16"/>
  <c r="B198" i="16"/>
  <c r="B197" i="16"/>
  <c r="B196" i="16"/>
  <c r="B195" i="16"/>
  <c r="B194" i="16"/>
  <c r="B193" i="16"/>
  <c r="B192" i="16"/>
  <c r="B191" i="16"/>
  <c r="B190" i="16"/>
  <c r="B189" i="16"/>
  <c r="B188" i="16"/>
  <c r="B187" i="16"/>
  <c r="B186" i="16"/>
  <c r="B185" i="16"/>
  <c r="B184" i="16"/>
  <c r="B183" i="16"/>
  <c r="B182" i="16"/>
  <c r="B181" i="16"/>
  <c r="B180" i="16"/>
  <c r="B179" i="16"/>
  <c r="B178" i="16"/>
  <c r="B177" i="16"/>
  <c r="B176" i="16"/>
  <c r="B175" i="16"/>
  <c r="B174" i="16"/>
  <c r="B173" i="16"/>
  <c r="B172" i="16"/>
  <c r="B171" i="16"/>
  <c r="B170" i="16"/>
  <c r="B169" i="16"/>
  <c r="B168" i="16"/>
  <c r="B167" i="16"/>
  <c r="B166" i="16"/>
  <c r="B165" i="16"/>
  <c r="B164" i="16"/>
  <c r="B163" i="16"/>
  <c r="B162" i="16"/>
  <c r="B161" i="16"/>
  <c r="B160" i="16"/>
  <c r="B159" i="16"/>
  <c r="B158" i="16"/>
  <c r="B157" i="16"/>
  <c r="B156" i="16"/>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B126" i="16"/>
  <c r="B125" i="16"/>
  <c r="B124" i="16"/>
  <c r="B123" i="16"/>
  <c r="B122" i="16"/>
  <c r="B121" i="16"/>
  <c r="B120" i="16"/>
  <c r="B119" i="16"/>
  <c r="B118" i="16"/>
  <c r="B117" i="16"/>
  <c r="B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 r="B25" i="16"/>
  <c r="B24" i="16"/>
  <c r="B23" i="16"/>
  <c r="B22" i="16"/>
  <c r="B18" i="16"/>
  <c r="B17" i="16"/>
  <c r="B15" i="16"/>
  <c r="B14" i="16"/>
  <c r="B13" i="16"/>
  <c r="B12" i="16"/>
  <c r="B11" i="16"/>
  <c r="B10" i="16"/>
  <c r="B9" i="16"/>
  <c r="B8" i="16"/>
  <c r="J415" i="15"/>
  <c r="K415" i="15" s="1"/>
  <c r="J403" i="15"/>
  <c r="K403" i="15" s="1"/>
  <c r="J392" i="15"/>
  <c r="K392" i="15" s="1"/>
  <c r="W392" i="10" s="1"/>
  <c r="J381" i="15"/>
  <c r="K381" i="15" s="1"/>
  <c r="J364" i="15"/>
  <c r="K364" i="15" s="1"/>
  <c r="J363" i="15"/>
  <c r="K363" i="15" s="1"/>
  <c r="K362" i="15"/>
  <c r="J362" i="15"/>
  <c r="J361" i="15"/>
  <c r="K361" i="15" s="1"/>
  <c r="J360" i="15"/>
  <c r="K360" i="15" s="1"/>
  <c r="W360" i="10" s="1"/>
  <c r="J359" i="15"/>
  <c r="K359" i="15" s="1"/>
  <c r="K358" i="15"/>
  <c r="W358" i="10" s="1"/>
  <c r="J358" i="15"/>
  <c r="J348" i="15"/>
  <c r="K348" i="15" s="1"/>
  <c r="W348" i="10" s="1"/>
  <c r="K337" i="15"/>
  <c r="W337" i="10" s="1"/>
  <c r="J337" i="15"/>
  <c r="B412" i="15"/>
  <c r="B405" i="15"/>
  <c r="B398" i="15"/>
  <c r="B389" i="15"/>
  <c r="B374" i="15"/>
  <c r="B370" i="15"/>
  <c r="B365" i="15"/>
  <c r="B356" i="15"/>
  <c r="B346" i="15"/>
  <c r="B336" i="15"/>
  <c r="B326" i="15"/>
  <c r="B317" i="15"/>
  <c r="J316" i="15"/>
  <c r="K316" i="15" s="1"/>
  <c r="J315" i="15"/>
  <c r="K315" i="15" s="1"/>
  <c r="W315" i="10" s="1"/>
  <c r="K314" i="15"/>
  <c r="J314" i="15"/>
  <c r="J313" i="15"/>
  <c r="K313" i="15" s="1"/>
  <c r="W313" i="10" s="1"/>
  <c r="J312" i="15"/>
  <c r="K312" i="15" s="1"/>
  <c r="W312" i="10" s="1"/>
  <c r="J311" i="15"/>
  <c r="K311" i="15" s="1"/>
  <c r="W311" i="10" s="1"/>
  <c r="J310" i="15"/>
  <c r="K310" i="15" s="1"/>
  <c r="B308" i="15"/>
  <c r="K307" i="15"/>
  <c r="W307" i="10" s="1"/>
  <c r="J307" i="15"/>
  <c r="J306" i="15"/>
  <c r="K306" i="15" s="1"/>
  <c r="W306" i="10" s="1"/>
  <c r="K305" i="15"/>
  <c r="J305" i="15"/>
  <c r="J304" i="15"/>
  <c r="K304" i="15" s="1"/>
  <c r="W304" i="10" s="1"/>
  <c r="J303" i="15"/>
  <c r="K303" i="15" s="1"/>
  <c r="W303" i="10" s="1"/>
  <c r="J302" i="15"/>
  <c r="K302" i="15" s="1"/>
  <c r="W302" i="10" s="1"/>
  <c r="J301" i="15"/>
  <c r="K301" i="15" s="1"/>
  <c r="B299" i="15"/>
  <c r="J298" i="15"/>
  <c r="K298" i="15" s="1"/>
  <c r="J297" i="15"/>
  <c r="K297" i="15" s="1"/>
  <c r="K296" i="15"/>
  <c r="J296" i="15"/>
  <c r="J295" i="15"/>
  <c r="K295" i="15" s="1"/>
  <c r="W295" i="10" s="1"/>
  <c r="J294" i="15"/>
  <c r="K294" i="15" s="1"/>
  <c r="W294" i="10" s="1"/>
  <c r="J293" i="15"/>
  <c r="K293" i="15" s="1"/>
  <c r="J292" i="15"/>
  <c r="K292" i="15" s="1"/>
  <c r="B290" i="15"/>
  <c r="J289" i="15"/>
  <c r="K289" i="15" s="1"/>
  <c r="J288" i="15"/>
  <c r="K288" i="15" s="1"/>
  <c r="W288" i="10" s="1"/>
  <c r="K287" i="15"/>
  <c r="W287" i="10" s="1"/>
  <c r="J287" i="15"/>
  <c r="J286" i="15"/>
  <c r="K286" i="15" s="1"/>
  <c r="W286" i="10" s="1"/>
  <c r="J285" i="15"/>
  <c r="K285" i="15" s="1"/>
  <c r="J284" i="15"/>
  <c r="K284" i="15" s="1"/>
  <c r="K283" i="15"/>
  <c r="W283" i="10" s="1"/>
  <c r="J283" i="15"/>
  <c r="J282" i="15"/>
  <c r="K282" i="15" s="1"/>
  <c r="W282" i="10" s="1"/>
  <c r="B281" i="15"/>
  <c r="B272" i="15"/>
  <c r="J271" i="15"/>
  <c r="K271" i="15" s="1"/>
  <c r="W271" i="10" s="1"/>
  <c r="J270" i="15"/>
  <c r="K270" i="15" s="1"/>
  <c r="K269" i="15"/>
  <c r="J269" i="15"/>
  <c r="J268" i="15"/>
  <c r="K268" i="15" s="1"/>
  <c r="W268" i="10" s="1"/>
  <c r="J267" i="15"/>
  <c r="K267" i="15" s="1"/>
  <c r="W267" i="10" s="1"/>
  <c r="J266" i="15"/>
  <c r="K266" i="15" s="1"/>
  <c r="W266" i="10" s="1"/>
  <c r="J265" i="15"/>
  <c r="K265" i="15" s="1"/>
  <c r="W265" i="10" s="1"/>
  <c r="B263" i="15"/>
  <c r="J262" i="15"/>
  <c r="K262" i="15" s="1"/>
  <c r="J261" i="15"/>
  <c r="K261" i="15" s="1"/>
  <c r="W261" i="10" s="1"/>
  <c r="J260" i="15"/>
  <c r="K260" i="15" s="1"/>
  <c r="J259" i="15"/>
  <c r="K259" i="15" s="1"/>
  <c r="W259" i="10" s="1"/>
  <c r="J258" i="15"/>
  <c r="K258" i="15" s="1"/>
  <c r="W258" i="10" s="1"/>
  <c r="J257" i="15"/>
  <c r="K257" i="15" s="1"/>
  <c r="J256" i="15"/>
  <c r="K256" i="15" s="1"/>
  <c r="B254" i="15"/>
  <c r="J253" i="15"/>
  <c r="K253" i="15" s="1"/>
  <c r="J252" i="15"/>
  <c r="K252" i="15" s="1"/>
  <c r="J251" i="15"/>
  <c r="K251" i="15" s="1"/>
  <c r="W251" i="10" s="1"/>
  <c r="J250" i="15"/>
  <c r="K250" i="15" s="1"/>
  <c r="W250" i="10" s="1"/>
  <c r="J249" i="15"/>
  <c r="K249" i="15" s="1"/>
  <c r="J248" i="15"/>
  <c r="K248" i="15" s="1"/>
  <c r="W248" i="10" s="1"/>
  <c r="K247" i="15"/>
  <c r="W247" i="10" s="1"/>
  <c r="J247" i="15"/>
  <c r="B245" i="15"/>
  <c r="J244" i="15"/>
  <c r="K244" i="15" s="1"/>
  <c r="J243" i="15"/>
  <c r="K243" i="15" s="1"/>
  <c r="K242" i="15"/>
  <c r="J242" i="15"/>
  <c r="J241" i="15"/>
  <c r="K241" i="15" s="1"/>
  <c r="W241" i="10" s="1"/>
  <c r="J240" i="15"/>
  <c r="K240" i="15" s="1"/>
  <c r="W240" i="10" s="1"/>
  <c r="J239" i="15"/>
  <c r="K239" i="15" s="1"/>
  <c r="W239" i="10" s="1"/>
  <c r="K238" i="15"/>
  <c r="W238" i="10" s="1"/>
  <c r="J238" i="15"/>
  <c r="B236" i="15"/>
  <c r="B227" i="15"/>
  <c r="B218" i="15"/>
  <c r="J217" i="15"/>
  <c r="K217" i="15" s="1"/>
  <c r="J216" i="15"/>
  <c r="K216" i="15" s="1"/>
  <c r="W216" i="10" s="1"/>
  <c r="K215" i="15"/>
  <c r="W215" i="10" s="1"/>
  <c r="J215" i="15"/>
  <c r="J214" i="15"/>
  <c r="K214" i="15" s="1"/>
  <c r="W214" i="10" s="1"/>
  <c r="J213" i="15"/>
  <c r="K213" i="15" s="1"/>
  <c r="J212" i="15"/>
  <c r="K212" i="15" s="1"/>
  <c r="W212" i="10" s="1"/>
  <c r="J211" i="15"/>
  <c r="K211" i="15" s="1"/>
  <c r="B209" i="15"/>
  <c r="J208" i="15"/>
  <c r="K208" i="15" s="1"/>
  <c r="W208" i="10" s="1"/>
  <c r="J207" i="15"/>
  <c r="K207" i="15" s="1"/>
  <c r="W207" i="10" s="1"/>
  <c r="K206" i="15"/>
  <c r="W206" i="10" s="1"/>
  <c r="J206" i="15"/>
  <c r="J205" i="15"/>
  <c r="K205" i="15" s="1"/>
  <c r="W205" i="10" s="1"/>
  <c r="J204" i="15"/>
  <c r="K204" i="15" s="1"/>
  <c r="W204" i="10" s="1"/>
  <c r="J203" i="15"/>
  <c r="K203" i="15" s="1"/>
  <c r="W203" i="10" s="1"/>
  <c r="J202" i="15"/>
  <c r="K202" i="15" s="1"/>
  <c r="J199" i="15"/>
  <c r="K199" i="15" s="1"/>
  <c r="W199" i="10" s="1"/>
  <c r="K198" i="15"/>
  <c r="W198" i="10" s="1"/>
  <c r="J198" i="15"/>
  <c r="J197" i="15"/>
  <c r="K197" i="15" s="1"/>
  <c r="W197" i="10" s="1"/>
  <c r="J196" i="15"/>
  <c r="K196" i="15" s="1"/>
  <c r="W196" i="10" s="1"/>
  <c r="J195" i="15"/>
  <c r="K195" i="15" s="1"/>
  <c r="W195" i="10" s="1"/>
  <c r="J194" i="15"/>
  <c r="K194" i="15" s="1"/>
  <c r="W194" i="10" s="1"/>
  <c r="J193" i="15"/>
  <c r="K193" i="15" s="1"/>
  <c r="W193" i="10" s="1"/>
  <c r="B200" i="15"/>
  <c r="B191" i="15"/>
  <c r="J190" i="15"/>
  <c r="K190" i="15" s="1"/>
  <c r="W190" i="10" s="1"/>
  <c r="J189" i="15"/>
  <c r="K189" i="15" s="1"/>
  <c r="W189" i="10" s="1"/>
  <c r="J188" i="15"/>
  <c r="K188" i="15" s="1"/>
  <c r="W188" i="10" s="1"/>
  <c r="J187" i="15"/>
  <c r="K187" i="15" s="1"/>
  <c r="W187" i="10" s="1"/>
  <c r="J186" i="15"/>
  <c r="K186" i="15" s="1"/>
  <c r="W186" i="10" s="1"/>
  <c r="J185" i="15"/>
  <c r="K185" i="15" s="1"/>
  <c r="K184" i="15"/>
  <c r="W184" i="10" s="1"/>
  <c r="J184" i="15"/>
  <c r="J183" i="15"/>
  <c r="K183" i="15" s="1"/>
  <c r="B182" i="15"/>
  <c r="J172" i="15"/>
  <c r="K172" i="15" s="1"/>
  <c r="W172" i="10" s="1"/>
  <c r="B173" i="15"/>
  <c r="B164" i="15"/>
  <c r="J163" i="15"/>
  <c r="K163" i="15" s="1"/>
  <c r="W163" i="10" s="1"/>
  <c r="J162" i="15"/>
  <c r="K162" i="15" s="1"/>
  <c r="W162" i="10" s="1"/>
  <c r="J161" i="15"/>
  <c r="K161" i="15" s="1"/>
  <c r="W161" i="10" s="1"/>
  <c r="J160" i="15"/>
  <c r="K160" i="15" s="1"/>
  <c r="W160" i="10" s="1"/>
  <c r="J159" i="15"/>
  <c r="K159" i="15" s="1"/>
  <c r="W159" i="10" s="1"/>
  <c r="J158" i="15"/>
  <c r="K158" i="15" s="1"/>
  <c r="W158" i="10" s="1"/>
  <c r="K157" i="15"/>
  <c r="J157" i="15"/>
  <c r="J156" i="15"/>
  <c r="K156" i="15" s="1"/>
  <c r="B155" i="15"/>
  <c r="J154" i="15"/>
  <c r="K154" i="15" s="1"/>
  <c r="W154" i="10" s="1"/>
  <c r="J153" i="15"/>
  <c r="K153" i="15" s="1"/>
  <c r="W153" i="10" s="1"/>
  <c r="J152" i="15"/>
  <c r="K152" i="15" s="1"/>
  <c r="W152" i="10" s="1"/>
  <c r="J151" i="15"/>
  <c r="K151" i="15" s="1"/>
  <c r="W151" i="10" s="1"/>
  <c r="J150" i="15"/>
  <c r="K150" i="15" s="1"/>
  <c r="W150" i="10" s="1"/>
  <c r="J149" i="15"/>
  <c r="K149" i="15" s="1"/>
  <c r="W149" i="10" s="1"/>
  <c r="K148" i="15"/>
  <c r="W148" i="10" s="1"/>
  <c r="J148" i="15"/>
  <c r="J147" i="15"/>
  <c r="K147" i="15" s="1"/>
  <c r="B146" i="15"/>
  <c r="J139" i="15"/>
  <c r="K139" i="15" s="1"/>
  <c r="B136" i="15"/>
  <c r="J135" i="15"/>
  <c r="K135" i="15" s="1"/>
  <c r="W135" i="10" s="1"/>
  <c r="J134" i="15"/>
  <c r="K134" i="15" s="1"/>
  <c r="W134" i="10" s="1"/>
  <c r="K133" i="15"/>
  <c r="J133" i="15"/>
  <c r="J132" i="15"/>
  <c r="K132" i="15" s="1"/>
  <c r="W132" i="10" s="1"/>
  <c r="J131" i="15"/>
  <c r="K131" i="15" s="1"/>
  <c r="W131" i="10" s="1"/>
  <c r="J130" i="15"/>
  <c r="K130" i="15" s="1"/>
  <c r="W130" i="10" s="1"/>
  <c r="J129" i="15"/>
  <c r="K129" i="15" s="1"/>
  <c r="W129" i="10" s="1"/>
  <c r="J128" i="15"/>
  <c r="K128" i="15" s="1"/>
  <c r="B127" i="15"/>
  <c r="J126" i="15"/>
  <c r="K126" i="15" s="1"/>
  <c r="W126" i="10" s="1"/>
  <c r="J125" i="15"/>
  <c r="K125" i="15" s="1"/>
  <c r="J124" i="15"/>
  <c r="K124" i="15" s="1"/>
  <c r="W124" i="10" s="1"/>
  <c r="J123" i="15"/>
  <c r="K123" i="15" s="1"/>
  <c r="W123" i="10" s="1"/>
  <c r="J122" i="15"/>
  <c r="K122" i="15" s="1"/>
  <c r="W122" i="10" s="1"/>
  <c r="J121" i="15"/>
  <c r="K121" i="15" s="1"/>
  <c r="K120" i="15"/>
  <c r="J120" i="15"/>
  <c r="B118" i="15"/>
  <c r="B109" i="15"/>
  <c r="J108" i="15"/>
  <c r="K108" i="15" s="1"/>
  <c r="W108" i="10" s="1"/>
  <c r="J107" i="15"/>
  <c r="K107" i="15" s="1"/>
  <c r="J106" i="15"/>
  <c r="K106" i="15" s="1"/>
  <c r="J105" i="15"/>
  <c r="K105" i="15" s="1"/>
  <c r="W105" i="10" s="1"/>
  <c r="J104" i="15"/>
  <c r="K104" i="15" s="1"/>
  <c r="W104" i="10" s="1"/>
  <c r="J103" i="15"/>
  <c r="K103" i="15" s="1"/>
  <c r="W103" i="10" s="1"/>
  <c r="K102" i="15"/>
  <c r="W102" i="10" s="1"/>
  <c r="J102" i="15"/>
  <c r="J101" i="15"/>
  <c r="K101" i="15" s="1"/>
  <c r="B100" i="15"/>
  <c r="J99" i="15"/>
  <c r="K99" i="15" s="1"/>
  <c r="J98" i="15"/>
  <c r="K98" i="15" s="1"/>
  <c r="K97" i="15"/>
  <c r="W97" i="10" s="1"/>
  <c r="J97" i="15"/>
  <c r="J96" i="15"/>
  <c r="K96" i="15" s="1"/>
  <c r="W96" i="10" s="1"/>
  <c r="J95" i="15"/>
  <c r="K95" i="15" s="1"/>
  <c r="W95" i="10" s="1"/>
  <c r="J94" i="15"/>
  <c r="K94" i="15" s="1"/>
  <c r="J93" i="15"/>
  <c r="K93" i="15" s="1"/>
  <c r="J92" i="15"/>
  <c r="K92" i="15" s="1"/>
  <c r="W92" i="10" s="1"/>
  <c r="B91" i="15"/>
  <c r="J90" i="15"/>
  <c r="K90" i="15" s="1"/>
  <c r="J89" i="15"/>
  <c r="K89" i="15" s="1"/>
  <c r="K88" i="15"/>
  <c r="W88" i="10" s="1"/>
  <c r="J88" i="15"/>
  <c r="J87" i="15"/>
  <c r="K87" i="15" s="1"/>
  <c r="W87" i="10" s="1"/>
  <c r="J86" i="15"/>
  <c r="K86" i="15" s="1"/>
  <c r="W86" i="10" s="1"/>
  <c r="J85" i="15"/>
  <c r="K85" i="15" s="1"/>
  <c r="J84" i="15"/>
  <c r="K84" i="15" s="1"/>
  <c r="J83" i="15"/>
  <c r="K83" i="15" s="1"/>
  <c r="B81" i="15"/>
  <c r="B80" i="15"/>
  <c r="J79" i="15"/>
  <c r="K79" i="15" s="1"/>
  <c r="J78" i="15"/>
  <c r="K78" i="15" s="1"/>
  <c r="W78" i="10" s="1"/>
  <c r="J77" i="15"/>
  <c r="K77" i="15" s="1"/>
  <c r="J76" i="15"/>
  <c r="K76" i="15" s="1"/>
  <c r="W76" i="10" s="1"/>
  <c r="B74" i="15"/>
  <c r="J73" i="15"/>
  <c r="K73" i="15" s="1"/>
  <c r="W73" i="10" s="1"/>
  <c r="J72" i="15"/>
  <c r="K72" i="15" s="1"/>
  <c r="W72" i="10" s="1"/>
  <c r="J71" i="15"/>
  <c r="K71" i="15" s="1"/>
  <c r="J70" i="15"/>
  <c r="K70" i="15" s="1"/>
  <c r="J69" i="15"/>
  <c r="K69" i="15" s="1"/>
  <c r="W69" i="10" s="1"/>
  <c r="J68" i="15"/>
  <c r="K68" i="15" s="1"/>
  <c r="K67" i="15"/>
  <c r="J67" i="15"/>
  <c r="J66" i="15"/>
  <c r="K66" i="15" s="1"/>
  <c r="J65" i="15"/>
  <c r="K65" i="15" s="1"/>
  <c r="W65" i="10" s="1"/>
  <c r="J64" i="15"/>
  <c r="K64" i="15" s="1"/>
  <c r="W64" i="10" s="1"/>
  <c r="J63" i="15"/>
  <c r="K63" i="15" s="1"/>
  <c r="J62" i="15"/>
  <c r="K62" i="15" s="1"/>
  <c r="J61" i="15"/>
  <c r="K61" i="15" s="1"/>
  <c r="B59" i="15"/>
  <c r="J58" i="15"/>
  <c r="K58" i="15" s="1"/>
  <c r="W58" i="10" s="1"/>
  <c r="J52" i="15"/>
  <c r="K52" i="15" s="1"/>
  <c r="J50" i="15"/>
  <c r="K50" i="15" s="1"/>
  <c r="W50" i="10" s="1"/>
  <c r="J49" i="15"/>
  <c r="K49" i="15" s="1"/>
  <c r="J48" i="15"/>
  <c r="K48" i="15" s="1"/>
  <c r="W48" i="10" s="1"/>
  <c r="K47" i="15"/>
  <c r="W47" i="10" s="1"/>
  <c r="J47" i="15"/>
  <c r="J46" i="15"/>
  <c r="K46" i="15" s="1"/>
  <c r="W46" i="10" s="1"/>
  <c r="J45" i="15"/>
  <c r="K45" i="15" s="1"/>
  <c r="J44" i="15"/>
  <c r="K44" i="15" s="1"/>
  <c r="W44" i="10" s="1"/>
  <c r="K9" i="16" l="1"/>
  <c r="X9" i="10" s="1"/>
  <c r="W185" i="10"/>
  <c r="W49" i="10"/>
  <c r="W85" i="10"/>
  <c r="W133" i="10"/>
  <c r="W217" i="10"/>
  <c r="W257" i="10"/>
  <c r="W403" i="10"/>
  <c r="W269" i="10"/>
  <c r="W52" i="10"/>
  <c r="W77" i="10"/>
  <c r="W243" i="10"/>
  <c r="W289" i="10"/>
  <c r="W422" i="10"/>
  <c r="W285" i="10"/>
  <c r="W79" i="10"/>
  <c r="W89" i="10"/>
  <c r="W249" i="10"/>
  <c r="W359" i="10"/>
  <c r="S413" i="26"/>
  <c r="U316" i="10"/>
  <c r="U364" i="10"/>
  <c r="U380" i="10"/>
  <c r="U424" i="10"/>
  <c r="S415" i="26"/>
  <c r="U422" i="10"/>
  <c r="U421" i="10"/>
  <c r="U420" i="10"/>
  <c r="L13" i="34"/>
  <c r="U12" i="10"/>
  <c r="U16" i="10"/>
  <c r="U124" i="10"/>
  <c r="U46" i="10"/>
  <c r="U331" i="10"/>
  <c r="U120" i="10"/>
  <c r="U327" i="10"/>
  <c r="U21" i="10"/>
  <c r="U34" i="10"/>
  <c r="U89" i="10"/>
  <c r="U152" i="10"/>
  <c r="U157" i="10"/>
  <c r="U161" i="10"/>
  <c r="U179" i="10"/>
  <c r="U184" i="10"/>
  <c r="U188" i="10"/>
  <c r="U50" i="10"/>
  <c r="S125" i="26"/>
  <c r="U17" i="10"/>
  <c r="U45" i="10"/>
  <c r="U77" i="10"/>
  <c r="U114" i="10"/>
  <c r="U137" i="10"/>
  <c r="U141" i="10"/>
  <c r="U145" i="10"/>
  <c r="U163" i="10"/>
  <c r="U168" i="10"/>
  <c r="U172" i="10"/>
  <c r="U177" i="10"/>
  <c r="U181" i="10"/>
  <c r="U190" i="10"/>
  <c r="U204" i="10"/>
  <c r="U213" i="10"/>
  <c r="U217" i="10"/>
  <c r="U222" i="10"/>
  <c r="U226" i="10"/>
  <c r="U231" i="10"/>
  <c r="U249" i="10"/>
  <c r="U253" i="10"/>
  <c r="U258" i="10"/>
  <c r="U280" i="10"/>
  <c r="U285" i="10"/>
  <c r="U289" i="10"/>
  <c r="U298" i="10"/>
  <c r="U303" i="10"/>
  <c r="U307" i="10"/>
  <c r="U312" i="10"/>
  <c r="U321" i="10"/>
  <c r="U325" i="10"/>
  <c r="U347" i="10"/>
  <c r="U351" i="10"/>
  <c r="U355" i="10"/>
  <c r="U360" i="10"/>
  <c r="U369" i="10"/>
  <c r="U375" i="10"/>
  <c r="U20" i="10"/>
  <c r="U52" i="10"/>
  <c r="U63" i="10"/>
  <c r="U84" i="10"/>
  <c r="U95" i="10"/>
  <c r="U106" i="10"/>
  <c r="U148" i="10"/>
  <c r="U159" i="10"/>
  <c r="U170" i="10"/>
  <c r="U180" i="10"/>
  <c r="U202" i="10"/>
  <c r="U234" i="10"/>
  <c r="U276" i="10"/>
  <c r="U292" i="10"/>
  <c r="U372" i="10"/>
  <c r="U388" i="10"/>
  <c r="U24" i="10"/>
  <c r="U28" i="10"/>
  <c r="U33" i="10"/>
  <c r="U37" i="10"/>
  <c r="U61" i="10"/>
  <c r="U65" i="10"/>
  <c r="U69" i="10"/>
  <c r="U73" i="10"/>
  <c r="U88" i="10"/>
  <c r="U93" i="10"/>
  <c r="U97" i="10"/>
  <c r="U115" i="10"/>
  <c r="U129" i="10"/>
  <c r="U133" i="10"/>
  <c r="U156" i="10"/>
  <c r="U174" i="10"/>
  <c r="U201" i="10"/>
  <c r="U205" i="10"/>
  <c r="U264" i="10"/>
  <c r="U282" i="10"/>
  <c r="U313" i="10"/>
  <c r="U329" i="10"/>
  <c r="U339" i="10"/>
  <c r="U343" i="10"/>
  <c r="U352" i="10"/>
  <c r="U357" i="10"/>
  <c r="U361" i="10"/>
  <c r="U371" i="10"/>
  <c r="U384" i="10"/>
  <c r="U393" i="10"/>
  <c r="U397" i="10"/>
  <c r="U402" i="10"/>
  <c r="U407" i="10"/>
  <c r="U411" i="10"/>
  <c r="U54" i="10"/>
  <c r="U75" i="10"/>
  <c r="U86" i="10"/>
  <c r="U96" i="10"/>
  <c r="U139" i="10"/>
  <c r="U150" i="10"/>
  <c r="U192" i="10"/>
  <c r="U203" i="10"/>
  <c r="U224" i="10"/>
  <c r="U235" i="10"/>
  <c r="U246" i="10"/>
  <c r="U256" i="10"/>
  <c r="U267" i="10"/>
  <c r="U278" i="10"/>
  <c r="U294" i="10"/>
  <c r="U310" i="10"/>
  <c r="U342" i="10"/>
  <c r="U358" i="10"/>
  <c r="U265" i="10"/>
  <c r="U269" i="10"/>
  <c r="U274" i="10"/>
  <c r="U296" i="10"/>
  <c r="U301" i="10"/>
  <c r="U305" i="10"/>
  <c r="U362" i="10"/>
  <c r="U377" i="10"/>
  <c r="U381" i="10"/>
  <c r="U385" i="10"/>
  <c r="U408" i="10"/>
  <c r="U26" i="10"/>
  <c r="U58" i="10"/>
  <c r="U79" i="10"/>
  <c r="U90" i="10"/>
  <c r="U111" i="10"/>
  <c r="U122" i="10"/>
  <c r="U132" i="10"/>
  <c r="U143" i="10"/>
  <c r="U154" i="10"/>
  <c r="U175" i="10"/>
  <c r="U186" i="10"/>
  <c r="U196" i="10"/>
  <c r="U207" i="10"/>
  <c r="U228" i="10"/>
  <c r="U260" i="10"/>
  <c r="U271" i="10"/>
  <c r="U300" i="10"/>
  <c r="S8" i="26"/>
  <c r="U29" i="10"/>
  <c r="U85" i="10"/>
  <c r="U206" i="10"/>
  <c r="U211" i="10"/>
  <c r="U215" i="10"/>
  <c r="U220" i="10"/>
  <c r="U229" i="10"/>
  <c r="U233" i="10"/>
  <c r="U238" i="10"/>
  <c r="U242" i="10"/>
  <c r="U247" i="10"/>
  <c r="U283" i="10"/>
  <c r="U287" i="10"/>
  <c r="U314" i="10"/>
  <c r="U319" i="10"/>
  <c r="U323" i="10"/>
  <c r="U335" i="10"/>
  <c r="U349" i="10"/>
  <c r="U353" i="10"/>
  <c r="U367" i="10"/>
  <c r="S332" i="26"/>
  <c r="S43" i="26"/>
  <c r="U13" i="10"/>
  <c r="L14" i="34"/>
  <c r="U30" i="10"/>
  <c r="U39" i="10"/>
  <c r="U67" i="10"/>
  <c r="U71" i="10"/>
  <c r="U82" i="10"/>
  <c r="U99" i="10"/>
  <c r="U104" i="10"/>
  <c r="U108" i="10"/>
  <c r="U113" i="10"/>
  <c r="U117" i="10"/>
  <c r="U131" i="10"/>
  <c r="U135" i="10"/>
  <c r="U140" i="10"/>
  <c r="U162" i="10"/>
  <c r="U194" i="10"/>
  <c r="U216" i="10"/>
  <c r="U221" i="10"/>
  <c r="U225" i="10"/>
  <c r="U252" i="10"/>
  <c r="U270" i="10"/>
  <c r="U306" i="10"/>
  <c r="U311" i="10"/>
  <c r="U315" i="10"/>
  <c r="U320" i="10"/>
  <c r="U328" i="10"/>
  <c r="U337" i="10"/>
  <c r="U341" i="10"/>
  <c r="U345" i="10"/>
  <c r="U354" i="10"/>
  <c r="U359" i="10"/>
  <c r="U363" i="10"/>
  <c r="U368" i="10"/>
  <c r="U373" i="10"/>
  <c r="U378" i="10"/>
  <c r="U386" i="10"/>
  <c r="U391" i="10"/>
  <c r="U395" i="10"/>
  <c r="U400" i="10"/>
  <c r="U409" i="10"/>
  <c r="U48" i="10"/>
  <c r="U70" i="10"/>
  <c r="U166" i="10"/>
  <c r="U198" i="10"/>
  <c r="U208" i="10"/>
  <c r="U240" i="10"/>
  <c r="U251" i="10"/>
  <c r="U262" i="10"/>
  <c r="U382" i="10"/>
  <c r="U404" i="10"/>
  <c r="W293" i="10"/>
  <c r="W139" i="10"/>
  <c r="W156" i="10"/>
  <c r="W260" i="10"/>
  <c r="W296" i="10"/>
  <c r="W381" i="10"/>
  <c r="W364" i="10"/>
  <c r="W252" i="10"/>
  <c r="W284" i="10"/>
  <c r="W362" i="10"/>
  <c r="W125" i="10"/>
  <c r="W242" i="10"/>
  <c r="W314" i="10"/>
  <c r="W202" i="10"/>
  <c r="W244" i="10"/>
  <c r="W316" i="10"/>
  <c r="W120" i="10"/>
  <c r="W147" i="10"/>
  <c r="W183" i="10"/>
  <c r="W211" i="10"/>
  <c r="W262" i="10"/>
  <c r="W270" i="10"/>
  <c r="W298" i="10"/>
  <c r="W361" i="10"/>
  <c r="W128" i="10"/>
  <c r="W310" i="10"/>
  <c r="W256" i="10"/>
  <c r="W292" i="10"/>
  <c r="W106" i="10"/>
  <c r="W101" i="10"/>
  <c r="W107" i="10"/>
  <c r="W93" i="10"/>
  <c r="W99" i="10"/>
  <c r="W94" i="10"/>
  <c r="W84" i="10"/>
  <c r="W90" i="10"/>
  <c r="W71" i="10"/>
  <c r="W63" i="10"/>
  <c r="W66" i="10"/>
  <c r="W67" i="10"/>
  <c r="W61" i="10"/>
  <c r="N15" i="34"/>
  <c r="X14" i="10"/>
  <c r="X289" i="10"/>
  <c r="T289" i="10" s="1"/>
  <c r="J289" i="10" s="1"/>
  <c r="X366" i="10"/>
  <c r="X409" i="10"/>
  <c r="X55" i="10"/>
  <c r="X63" i="10"/>
  <c r="X87" i="10"/>
  <c r="X135" i="10"/>
  <c r="T135" i="10" s="1"/>
  <c r="J135" i="10" s="1"/>
  <c r="X179" i="10"/>
  <c r="X267" i="10"/>
  <c r="X201" i="10"/>
  <c r="X256" i="10"/>
  <c r="X333" i="10"/>
  <c r="X378" i="10"/>
  <c r="X32" i="10"/>
  <c r="X56" i="10"/>
  <c r="X64" i="10"/>
  <c r="X68" i="10"/>
  <c r="X72" i="10"/>
  <c r="X92" i="10"/>
  <c r="X124" i="10"/>
  <c r="T124" i="10" s="1"/>
  <c r="J124" i="10" s="1"/>
  <c r="X168" i="10"/>
  <c r="X278" i="10"/>
  <c r="X212" i="10"/>
  <c r="X300" i="10"/>
  <c r="X344" i="10"/>
  <c r="X388" i="10"/>
  <c r="X41" i="10"/>
  <c r="X65" i="10"/>
  <c r="X69" i="10"/>
  <c r="T69" i="10" s="1"/>
  <c r="J69" i="10" s="1"/>
  <c r="X113" i="10"/>
  <c r="X157" i="10"/>
  <c r="T157" i="10" s="1"/>
  <c r="J157" i="10" s="1"/>
  <c r="X223" i="10"/>
  <c r="X311" i="10"/>
  <c r="X399" i="10"/>
  <c r="X17" i="10"/>
  <c r="X21" i="10"/>
  <c r="X18" i="10"/>
  <c r="X62" i="10"/>
  <c r="X102" i="10"/>
  <c r="T102" i="10" s="1"/>
  <c r="J102" i="10" s="1"/>
  <c r="X190" i="10"/>
  <c r="T190" i="10" s="1"/>
  <c r="J190" i="10" s="1"/>
  <c r="X234" i="10"/>
  <c r="X322" i="10"/>
  <c r="X355" i="10"/>
  <c r="N12" i="34"/>
  <c r="X11" i="10"/>
  <c r="X19" i="10"/>
  <c r="N14" i="34"/>
  <c r="X22" i="10"/>
  <c r="X15" i="10"/>
  <c r="N10" i="34"/>
  <c r="X12" i="10"/>
  <c r="X16" i="10"/>
  <c r="X20" i="10"/>
  <c r="T267" i="10"/>
  <c r="J267" i="10" s="1"/>
  <c r="S409" i="26"/>
  <c r="R405" i="26"/>
  <c r="S405" i="26" s="1"/>
  <c r="S402" i="26"/>
  <c r="R398" i="26"/>
  <c r="S398" i="26" s="1"/>
  <c r="R400" i="26"/>
  <c r="S400" i="26" s="1"/>
  <c r="S391" i="26"/>
  <c r="S395" i="26"/>
  <c r="R389" i="26"/>
  <c r="S389" i="26" s="1"/>
  <c r="R393" i="26"/>
  <c r="S393" i="26" s="1"/>
  <c r="R378" i="26"/>
  <c r="S378" i="26" s="1"/>
  <c r="R382" i="26"/>
  <c r="S382" i="26" s="1"/>
  <c r="R386" i="26"/>
  <c r="S386" i="26" s="1"/>
  <c r="R375" i="26"/>
  <c r="S375" i="26" s="1"/>
  <c r="R365" i="26"/>
  <c r="S365" i="26" s="1"/>
  <c r="S355" i="26"/>
  <c r="S347" i="26"/>
  <c r="R349" i="26"/>
  <c r="S349" i="26" s="1"/>
  <c r="S343" i="26"/>
  <c r="S337" i="26"/>
  <c r="R339" i="26"/>
  <c r="S339" i="26" s="1"/>
  <c r="S333" i="26"/>
  <c r="S331" i="26"/>
  <c r="R329" i="26"/>
  <c r="S329" i="26" s="1"/>
  <c r="R317" i="26"/>
  <c r="S317" i="26" s="1"/>
  <c r="R321" i="26"/>
  <c r="S321" i="26" s="1"/>
  <c r="R323" i="26"/>
  <c r="S323" i="26" s="1"/>
  <c r="R301" i="26"/>
  <c r="S301" i="26" s="1"/>
  <c r="R303" i="26"/>
  <c r="S303" i="26" s="1"/>
  <c r="R290" i="26"/>
  <c r="S290" i="26" s="1"/>
  <c r="R296" i="26"/>
  <c r="S296" i="26" s="1"/>
  <c r="S294" i="26"/>
  <c r="R292" i="26"/>
  <c r="S292" i="26" s="1"/>
  <c r="R283" i="26"/>
  <c r="S283" i="26" s="1"/>
  <c r="R287" i="26"/>
  <c r="S287" i="26" s="1"/>
  <c r="R285" i="26"/>
  <c r="S285" i="26" s="1"/>
  <c r="S276" i="26"/>
  <c r="R272" i="26"/>
  <c r="S272" i="26" s="1"/>
  <c r="R274" i="26"/>
  <c r="S274" i="26" s="1"/>
  <c r="R278" i="26"/>
  <c r="S278" i="26" s="1"/>
  <c r="S265" i="26"/>
  <c r="R267" i="26"/>
  <c r="S267" i="26" s="1"/>
  <c r="S258" i="26"/>
  <c r="R254" i="26"/>
  <c r="S254" i="26" s="1"/>
  <c r="R256" i="26"/>
  <c r="S256" i="26" s="1"/>
  <c r="R260" i="26"/>
  <c r="S260" i="26" s="1"/>
  <c r="S247" i="26"/>
  <c r="R249" i="26"/>
  <c r="S249" i="26" s="1"/>
  <c r="S240" i="26"/>
  <c r="R236" i="26"/>
  <c r="S236" i="26" s="1"/>
  <c r="R238" i="26"/>
  <c r="S238" i="26" s="1"/>
  <c r="R242" i="26"/>
  <c r="S242" i="26" s="1"/>
  <c r="S243" i="26"/>
  <c r="S229" i="26"/>
  <c r="R231" i="26"/>
  <c r="S231" i="26" s="1"/>
  <c r="R218" i="26"/>
  <c r="S218" i="26" s="1"/>
  <c r="R222" i="26"/>
  <c r="S222" i="26" s="1"/>
  <c r="S211" i="26"/>
  <c r="R209" i="26"/>
  <c r="S209" i="26" s="1"/>
  <c r="R213" i="26"/>
  <c r="S213" i="26" s="1"/>
  <c r="S194" i="26"/>
  <c r="S198" i="26"/>
  <c r="S192" i="26"/>
  <c r="S196" i="26"/>
  <c r="S186" i="26"/>
  <c r="R182" i="26"/>
  <c r="S182" i="26" s="1"/>
  <c r="R184" i="26"/>
  <c r="S184" i="26" s="1"/>
  <c r="R188" i="26"/>
  <c r="S188" i="26" s="1"/>
  <c r="S175" i="26"/>
  <c r="R177" i="26"/>
  <c r="S177" i="26" s="1"/>
  <c r="S168" i="26"/>
  <c r="R164" i="26"/>
  <c r="S164" i="26" s="1"/>
  <c r="R166" i="26"/>
  <c r="S166" i="26" s="1"/>
  <c r="R170" i="26"/>
  <c r="S170" i="26" s="1"/>
  <c r="S157" i="26"/>
  <c r="R159" i="26"/>
  <c r="S159" i="26" s="1"/>
  <c r="S150" i="26"/>
  <c r="R146" i="26"/>
  <c r="S146" i="26" s="1"/>
  <c r="R148" i="26"/>
  <c r="S148" i="26" s="1"/>
  <c r="R152" i="26"/>
  <c r="S152" i="26" s="1"/>
  <c r="R137" i="26"/>
  <c r="S137" i="26" s="1"/>
  <c r="R141" i="26"/>
  <c r="S141" i="26" s="1"/>
  <c r="R143" i="26"/>
  <c r="S143" i="26" s="1"/>
  <c r="S133" i="26"/>
  <c r="S127" i="26"/>
  <c r="S126" i="26" s="1"/>
  <c r="S129" i="26"/>
  <c r="R122" i="26"/>
  <c r="S122" i="26" s="1"/>
  <c r="S124" i="26"/>
  <c r="S120" i="26"/>
  <c r="R118" i="26"/>
  <c r="S118" i="26" s="1"/>
  <c r="R109" i="26"/>
  <c r="S109" i="26" s="1"/>
  <c r="R111" i="26"/>
  <c r="S111" i="26" s="1"/>
  <c r="R115" i="26"/>
  <c r="S115" i="26" s="1"/>
  <c r="S102" i="26"/>
  <c r="R100" i="26"/>
  <c r="S100" i="26" s="1"/>
  <c r="R106" i="26"/>
  <c r="S106" i="26" s="1"/>
  <c r="S104" i="26"/>
  <c r="S91" i="26"/>
  <c r="S93" i="26"/>
  <c r="R97" i="26"/>
  <c r="S97" i="26" s="1"/>
  <c r="R82" i="26"/>
  <c r="S82" i="26" s="1"/>
  <c r="R86" i="26"/>
  <c r="S86" i="26" s="1"/>
  <c r="R77" i="26"/>
  <c r="S77" i="26" s="1"/>
  <c r="S75" i="26"/>
  <c r="S59" i="26"/>
  <c r="S65" i="26"/>
  <c r="S67" i="26"/>
  <c r="R61" i="26"/>
  <c r="S61" i="26" s="1"/>
  <c r="R63" i="26"/>
  <c r="S63" i="26" s="1"/>
  <c r="R71" i="26"/>
  <c r="S71" i="26" s="1"/>
  <c r="S52" i="26"/>
  <c r="S56" i="26"/>
  <c r="R54" i="26"/>
  <c r="S54" i="26" s="1"/>
  <c r="R46" i="26"/>
  <c r="S46" i="26" s="1"/>
  <c r="R48" i="26"/>
  <c r="S48" i="26" s="1"/>
  <c r="S37" i="26"/>
  <c r="R31" i="26"/>
  <c r="S31" i="26" s="1"/>
  <c r="R35" i="26"/>
  <c r="S35" i="26" s="1"/>
  <c r="R39" i="26"/>
  <c r="S39" i="26" s="1"/>
  <c r="S40" i="26"/>
  <c r="S26" i="26"/>
  <c r="R24" i="26"/>
  <c r="S24" i="26" s="1"/>
  <c r="R18" i="26"/>
  <c r="S18" i="26" s="1"/>
  <c r="R9" i="26"/>
  <c r="S9" i="26" s="1"/>
  <c r="S10" i="26"/>
  <c r="R13" i="26"/>
  <c r="S13" i="26" s="1"/>
  <c r="S14" i="26"/>
  <c r="R17" i="26"/>
  <c r="S17" i="26" s="1"/>
  <c r="R21" i="26"/>
  <c r="S21" i="26" s="1"/>
  <c r="S411" i="26"/>
  <c r="S369" i="26"/>
  <c r="S199" i="26"/>
  <c r="M115" i="14"/>
  <c r="M111" i="14"/>
  <c r="M107" i="14"/>
  <c r="M103" i="14"/>
  <c r="J41" i="15"/>
  <c r="K41" i="15" s="1"/>
  <c r="J40" i="15"/>
  <c r="K40" i="15" s="1"/>
  <c r="J39" i="15"/>
  <c r="K39" i="15" s="1"/>
  <c r="J38" i="15"/>
  <c r="K38" i="15" s="1"/>
  <c r="J37" i="15"/>
  <c r="K37" i="15" s="1"/>
  <c r="J36" i="15"/>
  <c r="K36" i="15" s="1"/>
  <c r="J35" i="15"/>
  <c r="K35" i="15" s="1"/>
  <c r="J34" i="15"/>
  <c r="K34" i="15" s="1"/>
  <c r="J33" i="15"/>
  <c r="K33" i="15" s="1"/>
  <c r="J32" i="15"/>
  <c r="K32" i="15" s="1"/>
  <c r="J30" i="15"/>
  <c r="K30" i="15" s="1"/>
  <c r="J29" i="15"/>
  <c r="K29" i="15" s="1"/>
  <c r="J28" i="15"/>
  <c r="K28" i="15" s="1"/>
  <c r="J27" i="15"/>
  <c r="K27" i="15" s="1"/>
  <c r="J26" i="15"/>
  <c r="K26" i="15" s="1"/>
  <c r="J25" i="15"/>
  <c r="K25" i="15" s="1"/>
  <c r="K24" i="15"/>
  <c r="J24" i="15"/>
  <c r="J22" i="15"/>
  <c r="K22" i="15" s="1"/>
  <c r="J21" i="15"/>
  <c r="K21" i="15" s="1"/>
  <c r="J20" i="15"/>
  <c r="K20" i="15" s="1"/>
  <c r="J19" i="15"/>
  <c r="K19" i="15" s="1"/>
  <c r="J18" i="15"/>
  <c r="K18" i="15" s="1"/>
  <c r="J17" i="15"/>
  <c r="K17" i="15" s="1"/>
  <c r="J16" i="15"/>
  <c r="K16" i="15" s="1"/>
  <c r="J15" i="15"/>
  <c r="K15" i="15" s="1"/>
  <c r="J14" i="15"/>
  <c r="K14" i="15" s="1"/>
  <c r="B415" i="15"/>
  <c r="B407" i="15"/>
  <c r="B335" i="15"/>
  <c r="B303" i="15"/>
  <c r="B271" i="15"/>
  <c r="B239" i="15"/>
  <c r="B207" i="15"/>
  <c r="B175" i="15"/>
  <c r="B143" i="15"/>
  <c r="B117" i="15"/>
  <c r="B71" i="15"/>
  <c r="B67" i="15"/>
  <c r="B63" i="15"/>
  <c r="B55" i="15"/>
  <c r="B51" i="15"/>
  <c r="B47" i="15"/>
  <c r="B43" i="15"/>
  <c r="B39" i="15"/>
  <c r="B35" i="15"/>
  <c r="B31" i="15"/>
  <c r="B27" i="15"/>
  <c r="B23" i="15"/>
  <c r="P418" i="34"/>
  <c r="B417" i="15" s="1"/>
  <c r="P417" i="34"/>
  <c r="B416" i="15" s="1"/>
  <c r="P416" i="34"/>
  <c r="P415" i="34"/>
  <c r="B414" i="15" s="1"/>
  <c r="P414" i="34"/>
  <c r="B413" i="15" s="1"/>
  <c r="P413" i="34"/>
  <c r="P412" i="34"/>
  <c r="P411" i="34"/>
  <c r="B410" i="15" s="1"/>
  <c r="P410" i="34"/>
  <c r="B409" i="15" s="1"/>
  <c r="P409" i="34"/>
  <c r="B408" i="15" s="1"/>
  <c r="P408" i="34"/>
  <c r="P407" i="34"/>
  <c r="B406" i="15" s="1"/>
  <c r="P406" i="34"/>
  <c r="P405" i="34"/>
  <c r="B404" i="15" s="1"/>
  <c r="P404" i="34"/>
  <c r="B403" i="15" s="1"/>
  <c r="P403" i="34"/>
  <c r="B402" i="15" s="1"/>
  <c r="P402" i="34"/>
  <c r="B401" i="15" s="1"/>
  <c r="P401" i="34"/>
  <c r="B400" i="15" s="1"/>
  <c r="P400" i="34"/>
  <c r="B399" i="15" s="1"/>
  <c r="P399" i="34"/>
  <c r="P398" i="34"/>
  <c r="B397" i="15" s="1"/>
  <c r="P397" i="34"/>
  <c r="B396" i="15" s="1"/>
  <c r="P396" i="34"/>
  <c r="B395" i="15" s="1"/>
  <c r="P395" i="34"/>
  <c r="B394" i="15" s="1"/>
  <c r="P394" i="34"/>
  <c r="B393" i="15" s="1"/>
  <c r="P393" i="34"/>
  <c r="B392" i="15" s="1"/>
  <c r="P392" i="34"/>
  <c r="B391" i="15" s="1"/>
  <c r="P391" i="34"/>
  <c r="B390" i="15" s="1"/>
  <c r="P390" i="34"/>
  <c r="P389" i="34"/>
  <c r="B388" i="15" s="1"/>
  <c r="P388" i="34"/>
  <c r="B387" i="15" s="1"/>
  <c r="P387" i="34"/>
  <c r="B386" i="15" s="1"/>
  <c r="P386" i="34"/>
  <c r="B385" i="15" s="1"/>
  <c r="P385" i="34"/>
  <c r="B384" i="15" s="1"/>
  <c r="P384" i="34"/>
  <c r="B383" i="15" s="1"/>
  <c r="P383" i="34"/>
  <c r="B382" i="15" s="1"/>
  <c r="P382" i="34"/>
  <c r="B381" i="15" s="1"/>
  <c r="P381" i="34"/>
  <c r="B380" i="15" s="1"/>
  <c r="P380" i="34"/>
  <c r="B379" i="15" s="1"/>
  <c r="P379" i="34"/>
  <c r="B378" i="15" s="1"/>
  <c r="P378" i="34"/>
  <c r="B377" i="15" s="1"/>
  <c r="P377" i="34"/>
  <c r="B376" i="15" s="1"/>
  <c r="P376" i="34"/>
  <c r="B375" i="15" s="1"/>
  <c r="P375" i="34"/>
  <c r="P374" i="34"/>
  <c r="B373" i="15" s="1"/>
  <c r="P373" i="34"/>
  <c r="B372" i="15" s="1"/>
  <c r="P372" i="34"/>
  <c r="B371" i="15" s="1"/>
  <c r="P371" i="34"/>
  <c r="P370" i="34"/>
  <c r="B369" i="15" s="1"/>
  <c r="P369" i="34"/>
  <c r="B368" i="15" s="1"/>
  <c r="P368" i="34"/>
  <c r="B367" i="15" s="1"/>
  <c r="P367" i="34"/>
  <c r="B366" i="15" s="1"/>
  <c r="P366" i="34"/>
  <c r="P365" i="34"/>
  <c r="B364" i="15" s="1"/>
  <c r="P364" i="34"/>
  <c r="B363" i="15" s="1"/>
  <c r="P363" i="34"/>
  <c r="B362" i="15" s="1"/>
  <c r="P362" i="34"/>
  <c r="B361" i="15" s="1"/>
  <c r="P361" i="34"/>
  <c r="B360" i="15" s="1"/>
  <c r="P360" i="34"/>
  <c r="B359" i="15" s="1"/>
  <c r="P359" i="34"/>
  <c r="B358" i="15" s="1"/>
  <c r="P358" i="34"/>
  <c r="B357" i="15" s="1"/>
  <c r="P357" i="34"/>
  <c r="P356" i="34"/>
  <c r="B355" i="15" s="1"/>
  <c r="P355" i="34"/>
  <c r="B354" i="15" s="1"/>
  <c r="P354" i="34"/>
  <c r="B353" i="15" s="1"/>
  <c r="P353" i="34"/>
  <c r="B352" i="15" s="1"/>
  <c r="P352" i="34"/>
  <c r="B351" i="15" s="1"/>
  <c r="P351" i="34"/>
  <c r="B350" i="15" s="1"/>
  <c r="P350" i="34"/>
  <c r="B349" i="15" s="1"/>
  <c r="P349" i="34"/>
  <c r="B348" i="15" s="1"/>
  <c r="P348" i="34"/>
  <c r="B347" i="15" s="1"/>
  <c r="P347" i="34"/>
  <c r="P346" i="34"/>
  <c r="B345" i="15" s="1"/>
  <c r="P345" i="34"/>
  <c r="B344" i="15" s="1"/>
  <c r="P344" i="34"/>
  <c r="B343" i="15" s="1"/>
  <c r="P343" i="34"/>
  <c r="B342" i="15" s="1"/>
  <c r="P342" i="34"/>
  <c r="B341" i="15" s="1"/>
  <c r="P341" i="34"/>
  <c r="B340" i="15" s="1"/>
  <c r="P340" i="34"/>
  <c r="B339" i="15" s="1"/>
  <c r="P339" i="34"/>
  <c r="B338" i="15" s="1"/>
  <c r="P338" i="34"/>
  <c r="B337" i="15" s="1"/>
  <c r="P337" i="34"/>
  <c r="P336" i="34"/>
  <c r="P335" i="34"/>
  <c r="B334" i="15" s="1"/>
  <c r="P334" i="34"/>
  <c r="B333" i="15" s="1"/>
  <c r="P333" i="34"/>
  <c r="B332" i="15" s="1"/>
  <c r="P332" i="34"/>
  <c r="B331" i="15" s="1"/>
  <c r="P331" i="34"/>
  <c r="B330" i="15" s="1"/>
  <c r="P330" i="34"/>
  <c r="B329" i="15" s="1"/>
  <c r="P329" i="34"/>
  <c r="B328" i="15" s="1"/>
  <c r="P328" i="34"/>
  <c r="B327" i="15" s="1"/>
  <c r="P327" i="34"/>
  <c r="P326" i="34"/>
  <c r="B325" i="15" s="1"/>
  <c r="P325" i="34"/>
  <c r="B324" i="15" s="1"/>
  <c r="P324" i="34"/>
  <c r="B323" i="15" s="1"/>
  <c r="P323" i="34"/>
  <c r="B322" i="15" s="1"/>
  <c r="P322" i="34"/>
  <c r="B321" i="15" s="1"/>
  <c r="P321" i="34"/>
  <c r="B320" i="15" s="1"/>
  <c r="P320" i="34"/>
  <c r="B319" i="15" s="1"/>
  <c r="P319" i="34"/>
  <c r="B318" i="15" s="1"/>
  <c r="P318" i="34"/>
  <c r="P317" i="34"/>
  <c r="B316" i="15" s="1"/>
  <c r="P316" i="34"/>
  <c r="B315" i="15" s="1"/>
  <c r="P315" i="34"/>
  <c r="B314" i="15" s="1"/>
  <c r="P314" i="34"/>
  <c r="B313" i="15" s="1"/>
  <c r="P313" i="34"/>
  <c r="B312" i="15" s="1"/>
  <c r="P312" i="34"/>
  <c r="B311" i="15" s="1"/>
  <c r="P311" i="34"/>
  <c r="B310" i="15" s="1"/>
  <c r="P310" i="34"/>
  <c r="B309" i="15" s="1"/>
  <c r="P309" i="34"/>
  <c r="P308" i="34"/>
  <c r="B307" i="15" s="1"/>
  <c r="P307" i="34"/>
  <c r="B306" i="15" s="1"/>
  <c r="P306" i="34"/>
  <c r="B305" i="15" s="1"/>
  <c r="P305" i="34"/>
  <c r="B304" i="15" s="1"/>
  <c r="P304" i="34"/>
  <c r="P303" i="34"/>
  <c r="B302" i="15" s="1"/>
  <c r="P302" i="34"/>
  <c r="B301" i="15" s="1"/>
  <c r="P301" i="34"/>
  <c r="B300" i="15" s="1"/>
  <c r="P300" i="34"/>
  <c r="P299" i="34"/>
  <c r="B298" i="15" s="1"/>
  <c r="P298" i="34"/>
  <c r="B297" i="15" s="1"/>
  <c r="P297" i="34"/>
  <c r="B296" i="15" s="1"/>
  <c r="P296" i="34"/>
  <c r="B295" i="15" s="1"/>
  <c r="P295" i="34"/>
  <c r="B294" i="15" s="1"/>
  <c r="P294" i="34"/>
  <c r="B293" i="15" s="1"/>
  <c r="P293" i="34"/>
  <c r="B292" i="15" s="1"/>
  <c r="P292" i="34"/>
  <c r="B291" i="15" s="1"/>
  <c r="P291" i="34"/>
  <c r="P290" i="34"/>
  <c r="B289" i="15" s="1"/>
  <c r="P289" i="34"/>
  <c r="B288" i="15" s="1"/>
  <c r="P288" i="34"/>
  <c r="B287" i="15" s="1"/>
  <c r="P287" i="34"/>
  <c r="B286" i="15" s="1"/>
  <c r="P286" i="34"/>
  <c r="B285" i="15" s="1"/>
  <c r="P285" i="34"/>
  <c r="B284" i="15" s="1"/>
  <c r="P284" i="34"/>
  <c r="B283" i="15" s="1"/>
  <c r="P283" i="34"/>
  <c r="B282" i="15" s="1"/>
  <c r="P282" i="34"/>
  <c r="P281" i="34"/>
  <c r="B280" i="15" s="1"/>
  <c r="P280" i="34"/>
  <c r="B279" i="15" s="1"/>
  <c r="P279" i="34"/>
  <c r="B278" i="15" s="1"/>
  <c r="P278" i="34"/>
  <c r="B277" i="15" s="1"/>
  <c r="P277" i="34"/>
  <c r="B276" i="15" s="1"/>
  <c r="P276" i="34"/>
  <c r="B275" i="15" s="1"/>
  <c r="P275" i="34"/>
  <c r="B274" i="15" s="1"/>
  <c r="P274" i="34"/>
  <c r="B273" i="15" s="1"/>
  <c r="P273" i="34"/>
  <c r="P272" i="34"/>
  <c r="P271" i="34"/>
  <c r="B270" i="15" s="1"/>
  <c r="P270" i="34"/>
  <c r="B269" i="15" s="1"/>
  <c r="P269" i="34"/>
  <c r="B268" i="15" s="1"/>
  <c r="P268" i="34"/>
  <c r="B267" i="15" s="1"/>
  <c r="P267" i="34"/>
  <c r="B266" i="15" s="1"/>
  <c r="P266" i="34"/>
  <c r="B265" i="15" s="1"/>
  <c r="P265" i="34"/>
  <c r="B264" i="15" s="1"/>
  <c r="P264" i="34"/>
  <c r="P263" i="34"/>
  <c r="B262" i="15" s="1"/>
  <c r="P262" i="34"/>
  <c r="B261" i="15" s="1"/>
  <c r="P261" i="34"/>
  <c r="B260" i="15" s="1"/>
  <c r="P260" i="34"/>
  <c r="B259" i="15" s="1"/>
  <c r="P259" i="34"/>
  <c r="B258" i="15" s="1"/>
  <c r="P258" i="34"/>
  <c r="B257" i="15" s="1"/>
  <c r="P257" i="34"/>
  <c r="B256" i="15" s="1"/>
  <c r="P256" i="34"/>
  <c r="B255" i="15" s="1"/>
  <c r="P255" i="34"/>
  <c r="P254" i="34"/>
  <c r="B253" i="15" s="1"/>
  <c r="P253" i="34"/>
  <c r="B252" i="15" s="1"/>
  <c r="P252" i="34"/>
  <c r="B251" i="15" s="1"/>
  <c r="P251" i="34"/>
  <c r="B250" i="15" s="1"/>
  <c r="P250" i="34"/>
  <c r="B249" i="15" s="1"/>
  <c r="P249" i="34"/>
  <c r="B248" i="15" s="1"/>
  <c r="P248" i="34"/>
  <c r="B247" i="15" s="1"/>
  <c r="P247" i="34"/>
  <c r="B246" i="15" s="1"/>
  <c r="P246" i="34"/>
  <c r="P245" i="34"/>
  <c r="B244" i="15" s="1"/>
  <c r="P244" i="34"/>
  <c r="B243" i="15" s="1"/>
  <c r="P243" i="34"/>
  <c r="B242" i="15" s="1"/>
  <c r="P242" i="34"/>
  <c r="B241" i="15" s="1"/>
  <c r="P241" i="34"/>
  <c r="B240" i="15" s="1"/>
  <c r="P240" i="34"/>
  <c r="P239" i="34"/>
  <c r="B238" i="15" s="1"/>
  <c r="P238" i="34"/>
  <c r="B237" i="15" s="1"/>
  <c r="P237" i="34"/>
  <c r="P236" i="34"/>
  <c r="B235" i="15" s="1"/>
  <c r="P235" i="34"/>
  <c r="B234" i="15" s="1"/>
  <c r="P234" i="34"/>
  <c r="B233" i="15" s="1"/>
  <c r="P233" i="34"/>
  <c r="B232" i="15" s="1"/>
  <c r="P232" i="34"/>
  <c r="B231" i="15" s="1"/>
  <c r="P231" i="34"/>
  <c r="B230" i="15" s="1"/>
  <c r="P230" i="34"/>
  <c r="B229" i="15" s="1"/>
  <c r="P229" i="34"/>
  <c r="B228" i="15" s="1"/>
  <c r="P228" i="34"/>
  <c r="P227" i="34"/>
  <c r="B226" i="15" s="1"/>
  <c r="P226" i="34"/>
  <c r="B225" i="15" s="1"/>
  <c r="P225" i="34"/>
  <c r="B224" i="15" s="1"/>
  <c r="P224" i="34"/>
  <c r="B223" i="15" s="1"/>
  <c r="P223" i="34"/>
  <c r="B222" i="15" s="1"/>
  <c r="P222" i="34"/>
  <c r="B221" i="15" s="1"/>
  <c r="P221" i="34"/>
  <c r="B220" i="15" s="1"/>
  <c r="P220" i="34"/>
  <c r="B219" i="15" s="1"/>
  <c r="P219" i="34"/>
  <c r="P218" i="34"/>
  <c r="B217" i="15" s="1"/>
  <c r="P217" i="34"/>
  <c r="B216" i="15" s="1"/>
  <c r="P216" i="34"/>
  <c r="B215" i="15" s="1"/>
  <c r="P215" i="34"/>
  <c r="B214" i="15" s="1"/>
  <c r="P214" i="34"/>
  <c r="B213" i="15" s="1"/>
  <c r="P213" i="34"/>
  <c r="B212" i="15" s="1"/>
  <c r="P212" i="34"/>
  <c r="B211" i="15" s="1"/>
  <c r="P211" i="34"/>
  <c r="B210" i="15" s="1"/>
  <c r="P210" i="34"/>
  <c r="P209" i="34"/>
  <c r="B208" i="15" s="1"/>
  <c r="P208" i="34"/>
  <c r="P207" i="34"/>
  <c r="B206" i="15" s="1"/>
  <c r="P206" i="34"/>
  <c r="B205" i="15" s="1"/>
  <c r="P205" i="34"/>
  <c r="B204" i="15" s="1"/>
  <c r="P204" i="34"/>
  <c r="B203" i="15" s="1"/>
  <c r="P203" i="34"/>
  <c r="B202" i="15" s="1"/>
  <c r="P202" i="34"/>
  <c r="B201" i="15" s="1"/>
  <c r="P201" i="34"/>
  <c r="P200" i="34"/>
  <c r="B199" i="15" s="1"/>
  <c r="P199" i="34"/>
  <c r="B198" i="15" s="1"/>
  <c r="P198" i="34"/>
  <c r="B197" i="15" s="1"/>
  <c r="P197" i="34"/>
  <c r="B196" i="15" s="1"/>
  <c r="P196" i="34"/>
  <c r="B195" i="15" s="1"/>
  <c r="P195" i="34"/>
  <c r="B194" i="15" s="1"/>
  <c r="P194" i="34"/>
  <c r="B193" i="15" s="1"/>
  <c r="P193" i="34"/>
  <c r="B192" i="15" s="1"/>
  <c r="P192" i="34"/>
  <c r="P191" i="34"/>
  <c r="B190" i="15" s="1"/>
  <c r="P190" i="34"/>
  <c r="B189" i="15" s="1"/>
  <c r="P189" i="34"/>
  <c r="B188" i="15" s="1"/>
  <c r="P188" i="34"/>
  <c r="B187" i="15" s="1"/>
  <c r="P187" i="34"/>
  <c r="B186" i="15" s="1"/>
  <c r="P186" i="34"/>
  <c r="B185" i="15" s="1"/>
  <c r="P185" i="34"/>
  <c r="B184" i="15" s="1"/>
  <c r="P184" i="34"/>
  <c r="B183" i="15" s="1"/>
  <c r="P183" i="34"/>
  <c r="P182" i="34"/>
  <c r="B181" i="15" s="1"/>
  <c r="P181" i="34"/>
  <c r="B180" i="15" s="1"/>
  <c r="P180" i="34"/>
  <c r="B179" i="15" s="1"/>
  <c r="P179" i="34"/>
  <c r="B178" i="15" s="1"/>
  <c r="P178" i="34"/>
  <c r="B177" i="15" s="1"/>
  <c r="P177" i="34"/>
  <c r="B176" i="15" s="1"/>
  <c r="P176" i="34"/>
  <c r="P175" i="34"/>
  <c r="B174" i="15" s="1"/>
  <c r="P174" i="34"/>
  <c r="P173" i="34"/>
  <c r="B172" i="15" s="1"/>
  <c r="P172" i="34"/>
  <c r="B171" i="15" s="1"/>
  <c r="P171" i="34"/>
  <c r="B170" i="15" s="1"/>
  <c r="P170" i="34"/>
  <c r="B169" i="15" s="1"/>
  <c r="P169" i="34"/>
  <c r="B168" i="15" s="1"/>
  <c r="P168" i="34"/>
  <c r="B167" i="15" s="1"/>
  <c r="P167" i="34"/>
  <c r="B166" i="15" s="1"/>
  <c r="P166" i="34"/>
  <c r="B165" i="15" s="1"/>
  <c r="P165" i="34"/>
  <c r="P164" i="34"/>
  <c r="B163" i="15" s="1"/>
  <c r="P163" i="34"/>
  <c r="B162" i="15" s="1"/>
  <c r="P162" i="34"/>
  <c r="B161" i="15" s="1"/>
  <c r="P161" i="34"/>
  <c r="B160" i="15" s="1"/>
  <c r="P160" i="34"/>
  <c r="B159" i="15" s="1"/>
  <c r="P159" i="34"/>
  <c r="B158" i="15" s="1"/>
  <c r="P158" i="34"/>
  <c r="B157" i="15" s="1"/>
  <c r="P157" i="34"/>
  <c r="B156" i="15" s="1"/>
  <c r="P156" i="34"/>
  <c r="P155" i="34"/>
  <c r="B154" i="15" s="1"/>
  <c r="P154" i="34"/>
  <c r="B153" i="15" s="1"/>
  <c r="P153" i="34"/>
  <c r="B152" i="15" s="1"/>
  <c r="P152" i="34"/>
  <c r="B151" i="15" s="1"/>
  <c r="P151" i="34"/>
  <c r="B150" i="15" s="1"/>
  <c r="P150" i="34"/>
  <c r="B149" i="15" s="1"/>
  <c r="P149" i="34"/>
  <c r="B148" i="15" s="1"/>
  <c r="P148" i="34"/>
  <c r="B147" i="15" s="1"/>
  <c r="P147" i="34"/>
  <c r="P146" i="34"/>
  <c r="B145" i="15" s="1"/>
  <c r="P145" i="34"/>
  <c r="B144" i="15" s="1"/>
  <c r="P144" i="34"/>
  <c r="P143" i="34"/>
  <c r="B142" i="15" s="1"/>
  <c r="P142" i="34"/>
  <c r="B141" i="15" s="1"/>
  <c r="P141" i="34"/>
  <c r="B140" i="15" s="1"/>
  <c r="P140" i="34"/>
  <c r="B139" i="15" s="1"/>
  <c r="P139" i="34"/>
  <c r="B138" i="15" s="1"/>
  <c r="P138" i="34"/>
  <c r="B137" i="15" s="1"/>
  <c r="P137" i="34"/>
  <c r="P136" i="34"/>
  <c r="B135" i="15" s="1"/>
  <c r="P135" i="34"/>
  <c r="B134" i="15" s="1"/>
  <c r="P134" i="34"/>
  <c r="B133" i="15" s="1"/>
  <c r="P133" i="34"/>
  <c r="B132" i="15" s="1"/>
  <c r="P132" i="34"/>
  <c r="B131" i="15" s="1"/>
  <c r="P131" i="34"/>
  <c r="B130" i="15" s="1"/>
  <c r="P130" i="34"/>
  <c r="B129" i="15" s="1"/>
  <c r="P129" i="34"/>
  <c r="B128" i="15" s="1"/>
  <c r="P128" i="34"/>
  <c r="P127" i="34"/>
  <c r="B126" i="15" s="1"/>
  <c r="P126" i="34"/>
  <c r="B125" i="15" s="1"/>
  <c r="P125" i="34"/>
  <c r="B124" i="15" s="1"/>
  <c r="P124" i="34"/>
  <c r="B123" i="15" s="1"/>
  <c r="P123" i="34"/>
  <c r="B122" i="15" s="1"/>
  <c r="P122" i="34"/>
  <c r="B121" i="15" s="1"/>
  <c r="P121" i="34"/>
  <c r="B120" i="15" s="1"/>
  <c r="P120" i="34"/>
  <c r="B119" i="15" s="1"/>
  <c r="P119" i="34"/>
  <c r="P118" i="34"/>
  <c r="P117" i="34"/>
  <c r="B116" i="15" s="1"/>
  <c r="P116" i="34"/>
  <c r="B115" i="15" s="1"/>
  <c r="P115" i="34"/>
  <c r="B114" i="15" s="1"/>
  <c r="P114" i="34"/>
  <c r="B113" i="15" s="1"/>
  <c r="P113" i="34"/>
  <c r="B112" i="15" s="1"/>
  <c r="P112" i="34"/>
  <c r="B111" i="15" s="1"/>
  <c r="P111" i="34"/>
  <c r="B110" i="15" s="1"/>
  <c r="P110" i="34"/>
  <c r="P109" i="34"/>
  <c r="B108" i="15" s="1"/>
  <c r="P108" i="34"/>
  <c r="B107" i="15" s="1"/>
  <c r="P107" i="34"/>
  <c r="B106" i="15" s="1"/>
  <c r="P106" i="34"/>
  <c r="B105" i="15" s="1"/>
  <c r="P105" i="34"/>
  <c r="B104" i="15" s="1"/>
  <c r="P104" i="34"/>
  <c r="B103" i="15" s="1"/>
  <c r="P103" i="34"/>
  <c r="B102" i="15" s="1"/>
  <c r="P102" i="34"/>
  <c r="B101" i="15" s="1"/>
  <c r="P101" i="34"/>
  <c r="P100" i="34"/>
  <c r="B99" i="15" s="1"/>
  <c r="P99" i="34"/>
  <c r="B98" i="15" s="1"/>
  <c r="P98" i="34"/>
  <c r="B97" i="15" s="1"/>
  <c r="P97" i="34"/>
  <c r="B96" i="15" s="1"/>
  <c r="P96" i="34"/>
  <c r="B95" i="15" s="1"/>
  <c r="P95" i="34"/>
  <c r="B94" i="15" s="1"/>
  <c r="P94" i="34"/>
  <c r="B93" i="15" s="1"/>
  <c r="P93" i="34"/>
  <c r="B92" i="15" s="1"/>
  <c r="P92" i="34"/>
  <c r="P91" i="34"/>
  <c r="B90" i="15" s="1"/>
  <c r="P90" i="34"/>
  <c r="B89" i="15" s="1"/>
  <c r="P89" i="34"/>
  <c r="B88" i="15" s="1"/>
  <c r="P88" i="34"/>
  <c r="B87" i="15" s="1"/>
  <c r="P87" i="34"/>
  <c r="B86" i="15" s="1"/>
  <c r="P86" i="34"/>
  <c r="B85" i="15" s="1"/>
  <c r="P85" i="34"/>
  <c r="B84" i="15" s="1"/>
  <c r="P84" i="34"/>
  <c r="B83" i="15" s="1"/>
  <c r="P83" i="34"/>
  <c r="B82" i="15" s="1"/>
  <c r="P82" i="34"/>
  <c r="P81" i="34"/>
  <c r="P80" i="34"/>
  <c r="B79" i="15" s="1"/>
  <c r="P79" i="34"/>
  <c r="B78" i="15" s="1"/>
  <c r="P78" i="34"/>
  <c r="B77" i="15" s="1"/>
  <c r="P77" i="34"/>
  <c r="B76" i="15" s="1"/>
  <c r="P76" i="34"/>
  <c r="B75" i="15" s="1"/>
  <c r="P75" i="34"/>
  <c r="P74" i="34"/>
  <c r="B73" i="15" s="1"/>
  <c r="P73" i="34"/>
  <c r="B72" i="15" s="1"/>
  <c r="P72" i="34"/>
  <c r="P71" i="34"/>
  <c r="B70" i="15" s="1"/>
  <c r="P70" i="34"/>
  <c r="B69" i="15" s="1"/>
  <c r="P69" i="34"/>
  <c r="B68" i="15" s="1"/>
  <c r="P68" i="34"/>
  <c r="P67" i="34"/>
  <c r="B66" i="15" s="1"/>
  <c r="P66" i="34"/>
  <c r="B65" i="15" s="1"/>
  <c r="P65" i="34"/>
  <c r="B64" i="15" s="1"/>
  <c r="P64" i="34"/>
  <c r="P63" i="34"/>
  <c r="B62" i="15" s="1"/>
  <c r="P62" i="34"/>
  <c r="B61" i="15" s="1"/>
  <c r="P61" i="34"/>
  <c r="B60" i="15" s="1"/>
  <c r="P60" i="34"/>
  <c r="P59" i="34"/>
  <c r="B58" i="15" s="1"/>
  <c r="P58" i="34"/>
  <c r="B57" i="15" s="1"/>
  <c r="P57" i="34"/>
  <c r="B56" i="15" s="1"/>
  <c r="P56" i="34"/>
  <c r="P55" i="34"/>
  <c r="B54" i="15" s="1"/>
  <c r="P54" i="34"/>
  <c r="B53" i="15" s="1"/>
  <c r="P53" i="34"/>
  <c r="B52" i="15" s="1"/>
  <c r="P52" i="34"/>
  <c r="P51" i="34"/>
  <c r="B50" i="15" s="1"/>
  <c r="P50" i="34"/>
  <c r="B49" i="15" s="1"/>
  <c r="P49" i="34"/>
  <c r="B48" i="15" s="1"/>
  <c r="P48" i="34"/>
  <c r="P47" i="34"/>
  <c r="B46" i="15" s="1"/>
  <c r="P46" i="34"/>
  <c r="B45" i="15" s="1"/>
  <c r="P45" i="34"/>
  <c r="B44" i="15" s="1"/>
  <c r="P44" i="34"/>
  <c r="P43" i="34"/>
  <c r="B42" i="15" s="1"/>
  <c r="P42" i="34"/>
  <c r="B41" i="15" s="1"/>
  <c r="P41" i="34"/>
  <c r="B40" i="15" s="1"/>
  <c r="P40" i="34"/>
  <c r="P39" i="34"/>
  <c r="B38" i="15" s="1"/>
  <c r="P38" i="34"/>
  <c r="B37" i="15" s="1"/>
  <c r="P37" i="34"/>
  <c r="B36" i="15" s="1"/>
  <c r="P36" i="34"/>
  <c r="P35" i="34"/>
  <c r="B34" i="15" s="1"/>
  <c r="P34" i="34"/>
  <c r="B33" i="15" s="1"/>
  <c r="P33" i="34"/>
  <c r="B32" i="15" s="1"/>
  <c r="P32" i="34"/>
  <c r="P31" i="34"/>
  <c r="B30" i="15" s="1"/>
  <c r="P30" i="34"/>
  <c r="B29" i="15" s="1"/>
  <c r="P29" i="34"/>
  <c r="B28" i="15" s="1"/>
  <c r="P28" i="34"/>
  <c r="P27" i="34"/>
  <c r="B26" i="15" s="1"/>
  <c r="P26" i="34"/>
  <c r="B25" i="15" s="1"/>
  <c r="P25" i="34"/>
  <c r="B24" i="15" s="1"/>
  <c r="P24" i="34"/>
  <c r="P23" i="34"/>
  <c r="B22" i="15" s="1"/>
  <c r="P22" i="34"/>
  <c r="P21" i="34"/>
  <c r="P20" i="34"/>
  <c r="P19" i="34"/>
  <c r="B18" i="15" s="1"/>
  <c r="P18" i="34"/>
  <c r="B17" i="15" s="1"/>
  <c r="P17" i="34"/>
  <c r="P16" i="34"/>
  <c r="B15" i="15" s="1"/>
  <c r="P15" i="34"/>
  <c r="B14" i="15" s="1"/>
  <c r="P14" i="34"/>
  <c r="B13" i="15" s="1"/>
  <c r="P13" i="34"/>
  <c r="B12" i="15" s="1"/>
  <c r="P12" i="34"/>
  <c r="B11" i="15" s="1"/>
  <c r="P11" i="34"/>
  <c r="B10" i="15" s="1"/>
  <c r="P10" i="34"/>
  <c r="B9" i="15" s="1"/>
  <c r="P9" i="34"/>
  <c r="B8" i="15" s="1"/>
  <c r="B16" i="15" l="1"/>
  <c r="B16" i="10"/>
  <c r="B15" i="26"/>
  <c r="L18" i="34" s="1"/>
  <c r="B16" i="16"/>
  <c r="N17" i="34"/>
  <c r="B19" i="15"/>
  <c r="B19" i="16"/>
  <c r="B18" i="26"/>
  <c r="B19" i="10"/>
  <c r="N20" i="34"/>
  <c r="B21" i="15"/>
  <c r="B20" i="26"/>
  <c r="L351" i="34" s="1"/>
  <c r="B21" i="16"/>
  <c r="B21" i="10"/>
  <c r="B20" i="15"/>
  <c r="B19" i="26"/>
  <c r="B20" i="10"/>
  <c r="B20" i="16"/>
  <c r="N21" i="34"/>
  <c r="L21" i="34"/>
  <c r="T65" i="10"/>
  <c r="J65" i="10" s="1"/>
  <c r="T63" i="10"/>
  <c r="J63" i="10" s="1"/>
  <c r="T256" i="10"/>
  <c r="J256" i="10" s="1"/>
  <c r="U423" i="10"/>
  <c r="L413" i="34"/>
  <c r="U419" i="10"/>
  <c r="L298" i="34"/>
  <c r="U297" i="10"/>
  <c r="L384" i="34"/>
  <c r="U383" i="10"/>
  <c r="U138" i="10"/>
  <c r="L238" i="34"/>
  <c r="U237" i="10"/>
  <c r="U107" i="10"/>
  <c r="U19" i="10"/>
  <c r="L20" i="34"/>
  <c r="U165" i="10"/>
  <c r="L215" i="34"/>
  <c r="U214" i="10"/>
  <c r="L402" i="34"/>
  <c r="U401" i="10"/>
  <c r="L37" i="34"/>
  <c r="U36" i="10"/>
  <c r="U144" i="10"/>
  <c r="S345" i="26"/>
  <c r="U350" i="10"/>
  <c r="U370" i="10"/>
  <c r="L19" i="34"/>
  <c r="U18" i="10"/>
  <c r="L11" i="34"/>
  <c r="U10" i="10"/>
  <c r="U27" i="10"/>
  <c r="U32" i="10"/>
  <c r="S50" i="26"/>
  <c r="U55" i="10"/>
  <c r="L65" i="34"/>
  <c r="U64" i="10"/>
  <c r="U60" i="10"/>
  <c r="L84" i="34"/>
  <c r="U83" i="10"/>
  <c r="U105" i="10"/>
  <c r="L120" i="34"/>
  <c r="U119" i="10"/>
  <c r="L131" i="34"/>
  <c r="U130" i="10"/>
  <c r="L143" i="34"/>
  <c r="U142" i="10"/>
  <c r="S145" i="26"/>
  <c r="U149" i="10"/>
  <c r="L150" i="34"/>
  <c r="S154" i="26"/>
  <c r="L161" i="34"/>
  <c r="U160" i="10"/>
  <c r="L177" i="34"/>
  <c r="U176" i="10"/>
  <c r="U187" i="10"/>
  <c r="L196" i="34"/>
  <c r="U195" i="10"/>
  <c r="L231" i="34"/>
  <c r="U230" i="10"/>
  <c r="L249" i="34"/>
  <c r="U248" i="10"/>
  <c r="U259" i="10"/>
  <c r="L276" i="34"/>
  <c r="U275" i="10"/>
  <c r="L289" i="34"/>
  <c r="U288" i="10"/>
  <c r="L303" i="34"/>
  <c r="U302" i="10"/>
  <c r="U322" i="10"/>
  <c r="L341" i="34"/>
  <c r="U340" i="10"/>
  <c r="L349" i="34"/>
  <c r="U348" i="10"/>
  <c r="L393" i="34"/>
  <c r="U392" i="10"/>
  <c r="U44" i="10"/>
  <c r="L127" i="34"/>
  <c r="U126" i="10"/>
  <c r="L201" i="34"/>
  <c r="U200" i="10"/>
  <c r="S22" i="26"/>
  <c r="U25" i="10"/>
  <c r="U72" i="10"/>
  <c r="T72" i="10" s="1"/>
  <c r="J72" i="10" s="1"/>
  <c r="U66" i="10"/>
  <c r="L67" i="34"/>
  <c r="U92" i="10"/>
  <c r="T92" i="10" s="1"/>
  <c r="J92" i="10" s="1"/>
  <c r="L93" i="34"/>
  <c r="U103" i="10"/>
  <c r="U123" i="10"/>
  <c r="S163" i="26"/>
  <c r="L168" i="34"/>
  <c r="U167" i="10"/>
  <c r="L184" i="34"/>
  <c r="U183" i="10"/>
  <c r="U212" i="10"/>
  <c r="L240" i="34"/>
  <c r="U239" i="10"/>
  <c r="S244" i="26"/>
  <c r="U250" i="10"/>
  <c r="U279" i="10"/>
  <c r="U295" i="10"/>
  <c r="U318" i="10"/>
  <c r="U396" i="10"/>
  <c r="L16" i="34"/>
  <c r="U15" i="10"/>
  <c r="U41" i="10"/>
  <c r="L42" i="34"/>
  <c r="U62" i="10"/>
  <c r="T62" i="10" s="1"/>
  <c r="J62" i="10" s="1"/>
  <c r="L63" i="34"/>
  <c r="S73" i="26"/>
  <c r="U76" i="10"/>
  <c r="U116" i="10"/>
  <c r="L129" i="34"/>
  <c r="U128" i="10"/>
  <c r="U189" i="10"/>
  <c r="L224" i="34"/>
  <c r="U223" i="10"/>
  <c r="U241" i="10"/>
  <c r="S262" i="26"/>
  <c r="U268" i="10"/>
  <c r="U284" i="10"/>
  <c r="U356" i="10"/>
  <c r="U22" i="10"/>
  <c r="L12" i="34"/>
  <c r="U11" i="10"/>
  <c r="S42" i="26"/>
  <c r="L48" i="34"/>
  <c r="U47" i="10"/>
  <c r="U87" i="10"/>
  <c r="T87" i="10" s="1"/>
  <c r="J87" i="10" s="1"/>
  <c r="L111" i="34"/>
  <c r="U110" i="10"/>
  <c r="U153" i="10"/>
  <c r="L148" i="34"/>
  <c r="U147" i="10"/>
  <c r="S172" i="26"/>
  <c r="U178" i="10"/>
  <c r="U199" i="10"/>
  <c r="S226" i="26"/>
  <c r="L233" i="34"/>
  <c r="U232" i="10"/>
  <c r="U255" i="10"/>
  <c r="L287" i="34"/>
  <c r="U286" i="10"/>
  <c r="L305" i="34"/>
  <c r="U304" i="10"/>
  <c r="L335" i="34"/>
  <c r="U334" i="10"/>
  <c r="U376" i="10"/>
  <c r="L388" i="34"/>
  <c r="U387" i="10"/>
  <c r="L404" i="34"/>
  <c r="U403" i="10"/>
  <c r="T212" i="10"/>
  <c r="J212" i="10" s="1"/>
  <c r="T64" i="10"/>
  <c r="J64" i="10" s="1"/>
  <c r="U127" i="10"/>
  <c r="L39" i="34"/>
  <c r="U38" i="10"/>
  <c r="L58" i="34"/>
  <c r="U57" i="10"/>
  <c r="S90" i="26"/>
  <c r="U98" i="10"/>
  <c r="U121" i="10"/>
  <c r="U158" i="10"/>
  <c r="U169" i="10"/>
  <c r="L170" i="34"/>
  <c r="U197" i="10"/>
  <c r="U244" i="10"/>
  <c r="U261" i="10"/>
  <c r="L262" i="34"/>
  <c r="U273" i="10"/>
  <c r="L274" i="34"/>
  <c r="S289" i="26"/>
  <c r="U291" i="10"/>
  <c r="L325" i="34"/>
  <c r="U324" i="10"/>
  <c r="S325" i="26"/>
  <c r="U330" i="10"/>
  <c r="U338" i="10"/>
  <c r="U394" i="10"/>
  <c r="S404" i="26"/>
  <c r="L407" i="34"/>
  <c r="U406" i="10"/>
  <c r="L334" i="34"/>
  <c r="U333" i="10"/>
  <c r="L15" i="34"/>
  <c r="U14" i="10"/>
  <c r="L41" i="34"/>
  <c r="U40" i="10"/>
  <c r="L50" i="34"/>
  <c r="U49" i="10"/>
  <c r="L54" i="34"/>
  <c r="U53" i="10"/>
  <c r="U68" i="10"/>
  <c r="T68" i="10" s="1"/>
  <c r="J68" i="10" s="1"/>
  <c r="L79" i="34"/>
  <c r="U78" i="10"/>
  <c r="L95" i="34"/>
  <c r="U94" i="10"/>
  <c r="S99" i="26"/>
  <c r="U101" i="10"/>
  <c r="U112" i="10"/>
  <c r="U125" i="10"/>
  <c r="U134" i="10"/>
  <c r="U151" i="10"/>
  <c r="U171" i="10"/>
  <c r="U185" i="10"/>
  <c r="L186" i="34"/>
  <c r="S190" i="26"/>
  <c r="L194" i="34"/>
  <c r="U193" i="10"/>
  <c r="S208" i="26"/>
  <c r="U210" i="10"/>
  <c r="S217" i="26"/>
  <c r="L220" i="34"/>
  <c r="U219" i="10"/>
  <c r="L244" i="34"/>
  <c r="U243" i="10"/>
  <c r="U257" i="10"/>
  <c r="L267" i="34"/>
  <c r="U266" i="10"/>
  <c r="L278" i="34"/>
  <c r="U277" i="10"/>
  <c r="L294" i="34"/>
  <c r="U293" i="10"/>
  <c r="U332" i="10"/>
  <c r="L345" i="34"/>
  <c r="U344" i="10"/>
  <c r="S364" i="26"/>
  <c r="U366" i="10"/>
  <c r="U379" i="10"/>
  <c r="U390" i="10"/>
  <c r="S397" i="26"/>
  <c r="L400" i="34"/>
  <c r="U399" i="10"/>
  <c r="L411" i="34"/>
  <c r="U410" i="10"/>
  <c r="T311" i="10"/>
  <c r="J311" i="10" s="1"/>
  <c r="U9" i="10"/>
  <c r="L10" i="34"/>
  <c r="W182" i="10"/>
  <c r="M183" i="34"/>
  <c r="W127" i="10"/>
  <c r="M128" i="34"/>
  <c r="W146" i="10"/>
  <c r="M147" i="34"/>
  <c r="W155" i="10"/>
  <c r="M156" i="34"/>
  <c r="W281" i="10"/>
  <c r="M282" i="34"/>
  <c r="W100" i="10"/>
  <c r="M101" i="34"/>
  <c r="M92" i="34"/>
  <c r="W91" i="10"/>
  <c r="M44" i="34"/>
  <c r="W43" i="10"/>
  <c r="W35" i="10"/>
  <c r="M36" i="34"/>
  <c r="W39" i="10"/>
  <c r="M40" i="34"/>
  <c r="W38" i="10"/>
  <c r="M39" i="34"/>
  <c r="M42" i="34"/>
  <c r="W41" i="10"/>
  <c r="T41" i="10" s="1"/>
  <c r="J41" i="10" s="1"/>
  <c r="W32" i="10"/>
  <c r="M33" i="34"/>
  <c r="M34" i="34"/>
  <c r="W33" i="10"/>
  <c r="M37" i="34"/>
  <c r="W36" i="10"/>
  <c r="W34" i="10"/>
  <c r="M35" i="34"/>
  <c r="M38" i="34"/>
  <c r="W37" i="10"/>
  <c r="M41" i="34"/>
  <c r="W40" i="10"/>
  <c r="W28" i="10"/>
  <c r="M29" i="34"/>
  <c r="M25" i="34"/>
  <c r="W24" i="10"/>
  <c r="M26" i="34"/>
  <c r="W25" i="10"/>
  <c r="W26" i="10"/>
  <c r="M27" i="34"/>
  <c r="M30" i="34"/>
  <c r="W29" i="10"/>
  <c r="W27" i="10"/>
  <c r="M28" i="34"/>
  <c r="W30" i="10"/>
  <c r="M31" i="34"/>
  <c r="W20" i="10"/>
  <c r="M21" i="34"/>
  <c r="M17" i="34"/>
  <c r="W16" i="10"/>
  <c r="T16" i="10" s="1"/>
  <c r="M16" i="34"/>
  <c r="W15" i="10"/>
  <c r="T15" i="10" s="1"/>
  <c r="M20" i="34"/>
  <c r="W19" i="10"/>
  <c r="T19" i="10" s="1"/>
  <c r="W22" i="10"/>
  <c r="M23" i="34"/>
  <c r="W18" i="10"/>
  <c r="T18" i="10" s="1"/>
  <c r="M19" i="34"/>
  <c r="T20" i="10"/>
  <c r="W21" i="10"/>
  <c r="T21" i="10" s="1"/>
  <c r="J21" i="10" s="1"/>
  <c r="M22" i="34"/>
  <c r="W14" i="10"/>
  <c r="T14" i="10" s="1"/>
  <c r="M15" i="34"/>
  <c r="W17" i="10"/>
  <c r="T17" i="10" s="1"/>
  <c r="M18" i="34"/>
  <c r="T22" i="10"/>
  <c r="J22" i="10" s="1"/>
  <c r="S388" i="26"/>
  <c r="S373" i="26"/>
  <c r="S335" i="26"/>
  <c r="S316" i="26"/>
  <c r="S298" i="26"/>
  <c r="S280" i="26"/>
  <c r="S271" i="26"/>
  <c r="S253" i="26"/>
  <c r="S235" i="26"/>
  <c r="S181" i="26"/>
  <c r="S135" i="26"/>
  <c r="S117" i="26"/>
  <c r="S108" i="26"/>
  <c r="S80" i="26"/>
  <c r="S58" i="26"/>
  <c r="S30" i="26"/>
  <c r="S7" i="26"/>
  <c r="B411" i="15"/>
  <c r="B113" i="14"/>
  <c r="B411" i="16"/>
  <c r="I417" i="16"/>
  <c r="J417" i="16" s="1"/>
  <c r="I416" i="16"/>
  <c r="J416" i="16" s="1"/>
  <c r="I415" i="16"/>
  <c r="J415" i="16" s="1"/>
  <c r="I414" i="16"/>
  <c r="J414" i="16" s="1"/>
  <c r="I413" i="16"/>
  <c r="J413" i="16" s="1"/>
  <c r="I411" i="16"/>
  <c r="J411" i="16" s="1"/>
  <c r="I410" i="16"/>
  <c r="J410" i="16" s="1"/>
  <c r="I408" i="16"/>
  <c r="J408" i="16" s="1"/>
  <c r="I407" i="16"/>
  <c r="J407" i="16" s="1"/>
  <c r="I406" i="16"/>
  <c r="J406" i="16" s="1"/>
  <c r="I404" i="16"/>
  <c r="J404" i="16" s="1"/>
  <c r="I403" i="16"/>
  <c r="J403" i="16" s="1"/>
  <c r="I402" i="16"/>
  <c r="J402" i="16" s="1"/>
  <c r="I401" i="16"/>
  <c r="J401" i="16" s="1"/>
  <c r="I400" i="16"/>
  <c r="J400" i="16" s="1"/>
  <c r="I397" i="16"/>
  <c r="J397" i="16" s="1"/>
  <c r="I396" i="16"/>
  <c r="J396" i="16" s="1"/>
  <c r="I395" i="16"/>
  <c r="J395" i="16" s="1"/>
  <c r="I394" i="16"/>
  <c r="J394" i="16" s="1"/>
  <c r="I393" i="16"/>
  <c r="J393" i="16" s="1"/>
  <c r="I392" i="16"/>
  <c r="J392" i="16" s="1"/>
  <c r="I391" i="16"/>
  <c r="J391" i="16" s="1"/>
  <c r="I390" i="16"/>
  <c r="J390" i="16" s="1"/>
  <c r="I387" i="16"/>
  <c r="J387" i="16" s="1"/>
  <c r="I386" i="16"/>
  <c r="J386" i="16" s="1"/>
  <c r="I385" i="16"/>
  <c r="J385" i="16" s="1"/>
  <c r="I384" i="16"/>
  <c r="J384" i="16" s="1"/>
  <c r="I383" i="16"/>
  <c r="J383" i="16" s="1"/>
  <c r="I382" i="16"/>
  <c r="J382" i="16" s="1"/>
  <c r="I381" i="16"/>
  <c r="J381" i="16" s="1"/>
  <c r="I380" i="16"/>
  <c r="J380" i="16" s="1"/>
  <c r="I379" i="16"/>
  <c r="J379" i="16" s="1"/>
  <c r="I377" i="16"/>
  <c r="J377" i="16" s="1"/>
  <c r="I376" i="16"/>
  <c r="J376" i="16" s="1"/>
  <c r="I375" i="16"/>
  <c r="J375" i="16" s="1"/>
  <c r="I373" i="16"/>
  <c r="J373" i="16" s="1"/>
  <c r="I372" i="16"/>
  <c r="J372" i="16" s="1"/>
  <c r="I371" i="16"/>
  <c r="J371" i="16" s="1"/>
  <c r="I369" i="16"/>
  <c r="J369" i="16" s="1"/>
  <c r="I368" i="16"/>
  <c r="J368" i="16" s="1"/>
  <c r="I367" i="16"/>
  <c r="J367" i="16" s="1"/>
  <c r="I364" i="16"/>
  <c r="J364" i="16" s="1"/>
  <c r="I363" i="16"/>
  <c r="J363" i="16" s="1"/>
  <c r="I362" i="16"/>
  <c r="J362" i="16" s="1"/>
  <c r="I361" i="16"/>
  <c r="J361" i="16" s="1"/>
  <c r="I360" i="16"/>
  <c r="J360" i="16" s="1"/>
  <c r="I359" i="16"/>
  <c r="J359" i="16" s="1"/>
  <c r="I358" i="16"/>
  <c r="J358" i="16" s="1"/>
  <c r="I357" i="16"/>
  <c r="J357" i="16" s="1"/>
  <c r="I354" i="16"/>
  <c r="J354" i="16" s="1"/>
  <c r="I353" i="16"/>
  <c r="J353" i="16" s="1"/>
  <c r="I352" i="16"/>
  <c r="J352" i="16" s="1"/>
  <c r="I351" i="16"/>
  <c r="J351" i="16" s="1"/>
  <c r="I350" i="16"/>
  <c r="J350" i="16" s="1"/>
  <c r="I349" i="16"/>
  <c r="J349" i="16" s="1"/>
  <c r="I348" i="16"/>
  <c r="J348" i="16" s="1"/>
  <c r="I347" i="16"/>
  <c r="J347" i="16" s="1"/>
  <c r="I345" i="16"/>
  <c r="J345" i="16" s="1"/>
  <c r="I343" i="16"/>
  <c r="J343" i="16" s="1"/>
  <c r="I342" i="16"/>
  <c r="J342" i="16" s="1"/>
  <c r="I341" i="16"/>
  <c r="J341" i="16" s="1"/>
  <c r="I340" i="16"/>
  <c r="J340" i="16" s="1"/>
  <c r="I339" i="16"/>
  <c r="J339" i="16" s="1"/>
  <c r="I338" i="16"/>
  <c r="J338" i="16" s="1"/>
  <c r="I337" i="16"/>
  <c r="J337" i="16" s="1"/>
  <c r="I335" i="16"/>
  <c r="J335" i="16" s="1"/>
  <c r="I334" i="16"/>
  <c r="J334" i="16" s="1"/>
  <c r="I332" i="16"/>
  <c r="J332" i="16" s="1"/>
  <c r="I331" i="16"/>
  <c r="J331" i="16" s="1"/>
  <c r="I330" i="16"/>
  <c r="J330" i="16" s="1"/>
  <c r="I329" i="16"/>
  <c r="J329" i="16" s="1"/>
  <c r="I328" i="16"/>
  <c r="J328" i="16" s="1"/>
  <c r="I327" i="16"/>
  <c r="J327" i="16" s="1"/>
  <c r="I325" i="16"/>
  <c r="J325" i="16" s="1"/>
  <c r="I324" i="16"/>
  <c r="J324" i="16" s="1"/>
  <c r="I323" i="16"/>
  <c r="J323" i="16" s="1"/>
  <c r="I321" i="16"/>
  <c r="J321" i="16" s="1"/>
  <c r="I320" i="16"/>
  <c r="J320" i="16" s="1"/>
  <c r="I319" i="16"/>
  <c r="J319" i="16" s="1"/>
  <c r="I318" i="16"/>
  <c r="J318" i="16" s="1"/>
  <c r="I316" i="16"/>
  <c r="J316" i="16" s="1"/>
  <c r="I315" i="16"/>
  <c r="J315" i="16" s="1"/>
  <c r="I314" i="16"/>
  <c r="J314" i="16" s="1"/>
  <c r="I313" i="16"/>
  <c r="J313" i="16" s="1"/>
  <c r="I312" i="16"/>
  <c r="J312" i="16" s="1"/>
  <c r="I310" i="16"/>
  <c r="J310" i="16" s="1"/>
  <c r="I309" i="16"/>
  <c r="J309" i="16" s="1"/>
  <c r="I307" i="16"/>
  <c r="J307" i="16" s="1"/>
  <c r="I306" i="16"/>
  <c r="J306" i="16" s="1"/>
  <c r="I305" i="16"/>
  <c r="J305" i="16" s="1"/>
  <c r="I304" i="16"/>
  <c r="J304" i="16" s="1"/>
  <c r="I303" i="16"/>
  <c r="J303" i="16" s="1"/>
  <c r="I302" i="16"/>
  <c r="J302" i="16" s="1"/>
  <c r="I301" i="16"/>
  <c r="J301" i="16" s="1"/>
  <c r="I298" i="16"/>
  <c r="J298" i="16" s="1"/>
  <c r="I297" i="16"/>
  <c r="J297" i="16" s="1"/>
  <c r="I296" i="16"/>
  <c r="J296" i="16" s="1"/>
  <c r="I295" i="16"/>
  <c r="J295" i="16" s="1"/>
  <c r="I294" i="16"/>
  <c r="J294" i="16" s="1"/>
  <c r="I293" i="16"/>
  <c r="J293" i="16" s="1"/>
  <c r="I292" i="16"/>
  <c r="J292" i="16" s="1"/>
  <c r="I291" i="16"/>
  <c r="J291" i="16" s="1"/>
  <c r="I288" i="16"/>
  <c r="J288" i="16" s="1"/>
  <c r="I287" i="16"/>
  <c r="J287" i="16" s="1"/>
  <c r="I286" i="16"/>
  <c r="J286" i="16" s="1"/>
  <c r="I285" i="16"/>
  <c r="J285" i="16" s="1"/>
  <c r="I284" i="16"/>
  <c r="J284" i="16" s="1"/>
  <c r="I283" i="16"/>
  <c r="J283" i="16" s="1"/>
  <c r="I282" i="16"/>
  <c r="J282" i="16" s="1"/>
  <c r="I280" i="16"/>
  <c r="J280" i="16" s="1"/>
  <c r="I279" i="16"/>
  <c r="J279" i="16" s="1"/>
  <c r="I277" i="16"/>
  <c r="J277" i="16" s="1"/>
  <c r="I276" i="16"/>
  <c r="J276" i="16" s="1"/>
  <c r="I275" i="16"/>
  <c r="J275" i="16" s="1"/>
  <c r="I274" i="16"/>
  <c r="J274" i="16" s="1"/>
  <c r="I273" i="16"/>
  <c r="J273" i="16" s="1"/>
  <c r="I271" i="16"/>
  <c r="J271" i="16" s="1"/>
  <c r="I270" i="16"/>
  <c r="J270" i="16" s="1"/>
  <c r="I269" i="16"/>
  <c r="J269" i="16" s="1"/>
  <c r="I268" i="16"/>
  <c r="J268" i="16" s="1"/>
  <c r="I266" i="16"/>
  <c r="J266" i="16" s="1"/>
  <c r="I265" i="16"/>
  <c r="J265" i="16" s="1"/>
  <c r="I264" i="16"/>
  <c r="J264" i="16" s="1"/>
  <c r="I262" i="16"/>
  <c r="J262" i="16" s="1"/>
  <c r="I261" i="16"/>
  <c r="J261" i="16" s="1"/>
  <c r="I260" i="16"/>
  <c r="J260" i="16" s="1"/>
  <c r="I259" i="16"/>
  <c r="J259" i="16" s="1"/>
  <c r="I258" i="16"/>
  <c r="J258" i="16" s="1"/>
  <c r="I257" i="16"/>
  <c r="J257" i="16" s="1"/>
  <c r="I255" i="16"/>
  <c r="J255" i="16" s="1"/>
  <c r="I253" i="16"/>
  <c r="J253" i="16" s="1"/>
  <c r="I252" i="16"/>
  <c r="J252" i="16" s="1"/>
  <c r="I251" i="16"/>
  <c r="J251" i="16" s="1"/>
  <c r="I250" i="16"/>
  <c r="J250" i="16" s="1"/>
  <c r="I249" i="16"/>
  <c r="J249" i="16" s="1"/>
  <c r="I248" i="16"/>
  <c r="J248" i="16" s="1"/>
  <c r="I247" i="16"/>
  <c r="J247" i="16" s="1"/>
  <c r="I246" i="16"/>
  <c r="J246" i="16" s="1"/>
  <c r="I244" i="16"/>
  <c r="J244" i="16" s="1"/>
  <c r="I243" i="16"/>
  <c r="J243" i="16" s="1"/>
  <c r="I242" i="16"/>
  <c r="J242" i="16" s="1"/>
  <c r="I241" i="16"/>
  <c r="J241" i="16" s="1"/>
  <c r="I240" i="16"/>
  <c r="J240" i="16" s="1"/>
  <c r="I239" i="16"/>
  <c r="J239" i="16" s="1"/>
  <c r="I238" i="16"/>
  <c r="J238" i="16" s="1"/>
  <c r="I237" i="16"/>
  <c r="J237" i="16" s="1"/>
  <c r="I235" i="16"/>
  <c r="J235" i="16" s="1"/>
  <c r="I233" i="16"/>
  <c r="J233" i="16" s="1"/>
  <c r="I232" i="16"/>
  <c r="J232" i="16" s="1"/>
  <c r="I231" i="16"/>
  <c r="J231" i="16" s="1"/>
  <c r="I230" i="16"/>
  <c r="J230" i="16" s="1"/>
  <c r="I229" i="16"/>
  <c r="J229" i="16" s="1"/>
  <c r="I228" i="16"/>
  <c r="J228" i="16" s="1"/>
  <c r="I226" i="16"/>
  <c r="J226" i="16" s="1"/>
  <c r="I225" i="16"/>
  <c r="J225" i="16" s="1"/>
  <c r="I224" i="16"/>
  <c r="J224" i="16" s="1"/>
  <c r="I222" i="16"/>
  <c r="J222" i="16" s="1"/>
  <c r="I221" i="16"/>
  <c r="J221" i="16" s="1"/>
  <c r="I220" i="16"/>
  <c r="J220" i="16" s="1"/>
  <c r="I219" i="16"/>
  <c r="J219" i="16" s="1"/>
  <c r="I217" i="16"/>
  <c r="J217" i="16" s="1"/>
  <c r="I216" i="16"/>
  <c r="J216" i="16" s="1"/>
  <c r="I215" i="16"/>
  <c r="J215" i="16" s="1"/>
  <c r="I214" i="16"/>
  <c r="J214" i="16" s="1"/>
  <c r="I213" i="16"/>
  <c r="J213" i="16" s="1"/>
  <c r="I211" i="16"/>
  <c r="J211" i="16" s="1"/>
  <c r="I210" i="16"/>
  <c r="J210" i="16" s="1"/>
  <c r="I208" i="16"/>
  <c r="J208" i="16" s="1"/>
  <c r="I207" i="16"/>
  <c r="J207" i="16" s="1"/>
  <c r="I206" i="16"/>
  <c r="J206" i="16" s="1"/>
  <c r="I205" i="16"/>
  <c r="J205" i="16" s="1"/>
  <c r="I204" i="16"/>
  <c r="J204" i="16" s="1"/>
  <c r="I203" i="16"/>
  <c r="J203" i="16" s="1"/>
  <c r="I202" i="16"/>
  <c r="J202" i="16" s="1"/>
  <c r="I199" i="16"/>
  <c r="J199" i="16" s="1"/>
  <c r="I198" i="16"/>
  <c r="J198" i="16" s="1"/>
  <c r="I197" i="16"/>
  <c r="J197" i="16" s="1"/>
  <c r="I196" i="16"/>
  <c r="J196" i="16" s="1"/>
  <c r="I195" i="16"/>
  <c r="J195" i="16" s="1"/>
  <c r="I194" i="16"/>
  <c r="J194" i="16" s="1"/>
  <c r="I193" i="16"/>
  <c r="J193" i="16" s="1"/>
  <c r="I192" i="16"/>
  <c r="J192" i="16" s="1"/>
  <c r="I189" i="16"/>
  <c r="J189" i="16" s="1"/>
  <c r="I188" i="16"/>
  <c r="J188" i="16" s="1"/>
  <c r="I187" i="16"/>
  <c r="J187" i="16" s="1"/>
  <c r="I186" i="16"/>
  <c r="J186" i="16" s="1"/>
  <c r="I185" i="16"/>
  <c r="J185" i="16" s="1"/>
  <c r="I184" i="16"/>
  <c r="J184" i="16" s="1"/>
  <c r="I183" i="16"/>
  <c r="J183" i="16" s="1"/>
  <c r="I181" i="16"/>
  <c r="J181" i="16" s="1"/>
  <c r="I180" i="16"/>
  <c r="J180" i="16" s="1"/>
  <c r="I178" i="16"/>
  <c r="J178" i="16" s="1"/>
  <c r="I177" i="16"/>
  <c r="J177" i="16" s="1"/>
  <c r="I176" i="16"/>
  <c r="J176" i="16" s="1"/>
  <c r="I175" i="16"/>
  <c r="J175" i="16" s="1"/>
  <c r="I174" i="16"/>
  <c r="J174" i="16" s="1"/>
  <c r="I172" i="16"/>
  <c r="J172" i="16" s="1"/>
  <c r="I171" i="16"/>
  <c r="J171" i="16" s="1"/>
  <c r="I170" i="16"/>
  <c r="J170" i="16" s="1"/>
  <c r="I169" i="16"/>
  <c r="J169" i="16" s="1"/>
  <c r="I167" i="16"/>
  <c r="J167" i="16" s="1"/>
  <c r="I166" i="16"/>
  <c r="J166" i="16" s="1"/>
  <c r="I165" i="16"/>
  <c r="J165" i="16" s="1"/>
  <c r="I163" i="16"/>
  <c r="J163" i="16" s="1"/>
  <c r="I162" i="16"/>
  <c r="J162" i="16" s="1"/>
  <c r="I161" i="16"/>
  <c r="J161" i="16" s="1"/>
  <c r="I160" i="16"/>
  <c r="J160" i="16" s="1"/>
  <c r="I159" i="16"/>
  <c r="J159" i="16" s="1"/>
  <c r="I158" i="16"/>
  <c r="J158" i="16" s="1"/>
  <c r="I156" i="16"/>
  <c r="J156" i="16" s="1"/>
  <c r="I154" i="16"/>
  <c r="J154" i="16" s="1"/>
  <c r="I153" i="16"/>
  <c r="J153" i="16" s="1"/>
  <c r="I152" i="16"/>
  <c r="J152" i="16" s="1"/>
  <c r="I151" i="16"/>
  <c r="J151" i="16" s="1"/>
  <c r="I150" i="16"/>
  <c r="J150" i="16" s="1"/>
  <c r="I149" i="16"/>
  <c r="J149" i="16" s="1"/>
  <c r="I148" i="16"/>
  <c r="J148" i="16" s="1"/>
  <c r="I147" i="16"/>
  <c r="J147" i="16" s="1"/>
  <c r="I145" i="16"/>
  <c r="J145" i="16" s="1"/>
  <c r="I144" i="16"/>
  <c r="J144" i="16" s="1"/>
  <c r="I143" i="16"/>
  <c r="J143" i="16" s="1"/>
  <c r="I142" i="16"/>
  <c r="J142" i="16" s="1"/>
  <c r="I141" i="16"/>
  <c r="J141" i="16" s="1"/>
  <c r="I140" i="16"/>
  <c r="J140" i="16" s="1"/>
  <c r="I139" i="16"/>
  <c r="J139" i="16" s="1"/>
  <c r="I138" i="16"/>
  <c r="J138" i="16" s="1"/>
  <c r="I137" i="16"/>
  <c r="J137" i="16" s="1"/>
  <c r="I134" i="16"/>
  <c r="J134" i="16" s="1"/>
  <c r="I133" i="16"/>
  <c r="J133" i="16" s="1"/>
  <c r="I132" i="16"/>
  <c r="J132" i="16" s="1"/>
  <c r="I131" i="16"/>
  <c r="J131" i="16" s="1"/>
  <c r="I130" i="16"/>
  <c r="J130" i="16" s="1"/>
  <c r="I129" i="16"/>
  <c r="J129" i="16" s="1"/>
  <c r="I128" i="16"/>
  <c r="J128" i="16" s="1"/>
  <c r="I126" i="16"/>
  <c r="J126" i="16" s="1"/>
  <c r="I125" i="16"/>
  <c r="J125" i="16" s="1"/>
  <c r="I123" i="16"/>
  <c r="J123" i="16" s="1"/>
  <c r="I122" i="16"/>
  <c r="J122" i="16" s="1"/>
  <c r="I121" i="16"/>
  <c r="J121" i="16" s="1"/>
  <c r="I120" i="16"/>
  <c r="J120" i="16" s="1"/>
  <c r="I119" i="16"/>
  <c r="J119" i="16" s="1"/>
  <c r="I117" i="16"/>
  <c r="J117" i="16" s="1"/>
  <c r="I116" i="16"/>
  <c r="J116" i="16" s="1"/>
  <c r="I115" i="16"/>
  <c r="J115" i="16" s="1"/>
  <c r="I114" i="16"/>
  <c r="J114" i="16" s="1"/>
  <c r="I112" i="16"/>
  <c r="J112" i="16" s="1"/>
  <c r="I111" i="16"/>
  <c r="J111" i="16" s="1"/>
  <c r="I110" i="16"/>
  <c r="J110" i="16" s="1"/>
  <c r="I108" i="16"/>
  <c r="J108" i="16" s="1"/>
  <c r="I107" i="16"/>
  <c r="J107" i="16" s="1"/>
  <c r="I106" i="16"/>
  <c r="J106" i="16" s="1"/>
  <c r="I105" i="16"/>
  <c r="J105" i="16" s="1"/>
  <c r="I104" i="16"/>
  <c r="J104" i="16" s="1"/>
  <c r="I103" i="16"/>
  <c r="J103" i="16" s="1"/>
  <c r="I101" i="16"/>
  <c r="J101" i="16" s="1"/>
  <c r="I99" i="16"/>
  <c r="J99" i="16" s="1"/>
  <c r="I98" i="16"/>
  <c r="J98" i="16" s="1"/>
  <c r="I97" i="16"/>
  <c r="J97" i="16" s="1"/>
  <c r="I96" i="16"/>
  <c r="J96" i="16" s="1"/>
  <c r="I95" i="16"/>
  <c r="J95" i="16" s="1"/>
  <c r="I94" i="16"/>
  <c r="J94" i="16" s="1"/>
  <c r="I93" i="16"/>
  <c r="J93" i="16" s="1"/>
  <c r="I90" i="16"/>
  <c r="J90" i="16" s="1"/>
  <c r="I89" i="16"/>
  <c r="J89" i="16" s="1"/>
  <c r="I88" i="16"/>
  <c r="J88" i="16" s="1"/>
  <c r="I86" i="16"/>
  <c r="J86" i="16" s="1"/>
  <c r="I85" i="16"/>
  <c r="J85" i="16" s="1"/>
  <c r="I84" i="16"/>
  <c r="J84" i="16" s="1"/>
  <c r="I83" i="16"/>
  <c r="J83" i="16" s="1"/>
  <c r="I82" i="16"/>
  <c r="J82" i="16" s="1"/>
  <c r="I79" i="16"/>
  <c r="J79" i="16" s="1"/>
  <c r="I78" i="16"/>
  <c r="J78" i="16" s="1"/>
  <c r="I77" i="16"/>
  <c r="J77" i="16" s="1"/>
  <c r="I76" i="16"/>
  <c r="J76" i="16" s="1"/>
  <c r="I75" i="16"/>
  <c r="J75" i="16" s="1"/>
  <c r="I73" i="16"/>
  <c r="J73" i="16" s="1"/>
  <c r="I71" i="16"/>
  <c r="J71" i="16" s="1"/>
  <c r="I70" i="16"/>
  <c r="J70" i="16" s="1"/>
  <c r="I67" i="16"/>
  <c r="J67" i="16" s="1"/>
  <c r="I66" i="16"/>
  <c r="J66" i="16" s="1"/>
  <c r="I61" i="16"/>
  <c r="J61" i="16" s="1"/>
  <c r="I60" i="16"/>
  <c r="J60" i="16" s="1"/>
  <c r="I58" i="16"/>
  <c r="J58" i="16" s="1"/>
  <c r="I57" i="16"/>
  <c r="J57" i="16" s="1"/>
  <c r="I54" i="16"/>
  <c r="J54" i="16" s="1"/>
  <c r="I53" i="16"/>
  <c r="J53" i="16" s="1"/>
  <c r="I52" i="16"/>
  <c r="J52" i="16" s="1"/>
  <c r="I50" i="16"/>
  <c r="J50" i="16" s="1"/>
  <c r="I49" i="16"/>
  <c r="J49" i="16" s="1"/>
  <c r="I48" i="16"/>
  <c r="J48" i="16" s="1"/>
  <c r="I47" i="16"/>
  <c r="J47" i="16" s="1"/>
  <c r="I46" i="16"/>
  <c r="J46" i="16" s="1"/>
  <c r="I45" i="16"/>
  <c r="J45" i="16" s="1"/>
  <c r="I44" i="16"/>
  <c r="J44" i="16" s="1"/>
  <c r="I40" i="16"/>
  <c r="J40" i="16" s="1"/>
  <c r="I39" i="16"/>
  <c r="J39" i="16" s="1"/>
  <c r="I38" i="16"/>
  <c r="J38" i="16" s="1"/>
  <c r="I37" i="16"/>
  <c r="J37" i="16" s="1"/>
  <c r="I36" i="16"/>
  <c r="J36" i="16" s="1"/>
  <c r="I35" i="16"/>
  <c r="J35" i="16" s="1"/>
  <c r="I34" i="16"/>
  <c r="J34" i="16" s="1"/>
  <c r="I33" i="16"/>
  <c r="J33" i="16" s="1"/>
  <c r="I30" i="16"/>
  <c r="J30" i="16" s="1"/>
  <c r="I29" i="16"/>
  <c r="J29" i="16" s="1"/>
  <c r="I28" i="16"/>
  <c r="J28" i="16" s="1"/>
  <c r="I27" i="16"/>
  <c r="J27" i="16" s="1"/>
  <c r="I26" i="16"/>
  <c r="J26" i="16" s="1"/>
  <c r="I25" i="16"/>
  <c r="J25" i="16" s="1"/>
  <c r="I24" i="16"/>
  <c r="J24" i="16" s="1"/>
  <c r="J417" i="15"/>
  <c r="K417" i="15" s="1"/>
  <c r="J416" i="15"/>
  <c r="K416" i="15" s="1"/>
  <c r="J414" i="15"/>
  <c r="K414" i="15" s="1"/>
  <c r="J413" i="15"/>
  <c r="K413" i="15" s="1"/>
  <c r="J411" i="15"/>
  <c r="K411" i="15" s="1"/>
  <c r="J410" i="15"/>
  <c r="K410" i="15" s="1"/>
  <c r="J409" i="15"/>
  <c r="K409" i="15" s="1"/>
  <c r="J408" i="15"/>
  <c r="K408" i="15" s="1"/>
  <c r="J407" i="15"/>
  <c r="K407" i="15" s="1"/>
  <c r="J406" i="15"/>
  <c r="K406" i="15" s="1"/>
  <c r="J404" i="15"/>
  <c r="K404" i="15" s="1"/>
  <c r="J402" i="15"/>
  <c r="K402" i="15" s="1"/>
  <c r="J401" i="15"/>
  <c r="K401" i="15" s="1"/>
  <c r="J400" i="15"/>
  <c r="K400" i="15" s="1"/>
  <c r="J399" i="15"/>
  <c r="K399" i="15" s="1"/>
  <c r="J397" i="15"/>
  <c r="K397" i="15" s="1"/>
  <c r="J396" i="15"/>
  <c r="K396" i="15" s="1"/>
  <c r="J395" i="15"/>
  <c r="K395" i="15" s="1"/>
  <c r="J394" i="15"/>
  <c r="K394" i="15" s="1"/>
  <c r="J393" i="15"/>
  <c r="K393" i="15" s="1"/>
  <c r="J391" i="15"/>
  <c r="K391" i="15" s="1"/>
  <c r="J390" i="15"/>
  <c r="K390" i="15" s="1"/>
  <c r="J388" i="15"/>
  <c r="K388" i="15" s="1"/>
  <c r="J387" i="15"/>
  <c r="K387" i="15" s="1"/>
  <c r="J386" i="15"/>
  <c r="K386" i="15" s="1"/>
  <c r="J385" i="15"/>
  <c r="K385" i="15" s="1"/>
  <c r="J384" i="15"/>
  <c r="K384" i="15" s="1"/>
  <c r="J383" i="15"/>
  <c r="K383" i="15" s="1"/>
  <c r="J382" i="15"/>
  <c r="K382" i="15" s="1"/>
  <c r="J380" i="15"/>
  <c r="K380" i="15" s="1"/>
  <c r="J379" i="15"/>
  <c r="K379" i="15" s="1"/>
  <c r="J378" i="15"/>
  <c r="K378" i="15" s="1"/>
  <c r="J377" i="15"/>
  <c r="K377" i="15" s="1"/>
  <c r="J376" i="15"/>
  <c r="K376" i="15" s="1"/>
  <c r="J375" i="15"/>
  <c r="K375" i="15" s="1"/>
  <c r="J373" i="15"/>
  <c r="K373" i="15" s="1"/>
  <c r="J372" i="15"/>
  <c r="K372" i="15" s="1"/>
  <c r="J371" i="15"/>
  <c r="K371" i="15" s="1"/>
  <c r="J369" i="15"/>
  <c r="K369" i="15" s="1"/>
  <c r="J368" i="15"/>
  <c r="K368" i="15" s="1"/>
  <c r="J367" i="15"/>
  <c r="K367" i="15" s="1"/>
  <c r="J366" i="15"/>
  <c r="K366" i="15" s="1"/>
  <c r="J357" i="15"/>
  <c r="K357" i="15" s="1"/>
  <c r="J355" i="15"/>
  <c r="K355" i="15" s="1"/>
  <c r="J354" i="15"/>
  <c r="K354" i="15" s="1"/>
  <c r="J353" i="15"/>
  <c r="K353" i="15" s="1"/>
  <c r="J352" i="15"/>
  <c r="K352" i="15" s="1"/>
  <c r="J351" i="15"/>
  <c r="K351" i="15" s="1"/>
  <c r="J350" i="15"/>
  <c r="K350" i="15" s="1"/>
  <c r="J349" i="15"/>
  <c r="K349" i="15" s="1"/>
  <c r="J347" i="15"/>
  <c r="K347" i="15" s="1"/>
  <c r="J345" i="15"/>
  <c r="K345" i="15" s="1"/>
  <c r="J344" i="15"/>
  <c r="K344" i="15" s="1"/>
  <c r="J343" i="15"/>
  <c r="K343" i="15" s="1"/>
  <c r="J342" i="15"/>
  <c r="K342" i="15" s="1"/>
  <c r="J341" i="15"/>
  <c r="K341" i="15" s="1"/>
  <c r="J340" i="15"/>
  <c r="K340" i="15" s="1"/>
  <c r="J339" i="15"/>
  <c r="K339" i="15" s="1"/>
  <c r="J338" i="15"/>
  <c r="K338" i="15" s="1"/>
  <c r="J335" i="15"/>
  <c r="K335" i="15" s="1"/>
  <c r="J334" i="15"/>
  <c r="K334" i="15" s="1"/>
  <c r="J333" i="15"/>
  <c r="K333" i="15" s="1"/>
  <c r="J332" i="15"/>
  <c r="K332" i="15" s="1"/>
  <c r="J331" i="15"/>
  <c r="K331" i="15" s="1"/>
  <c r="J330" i="15"/>
  <c r="K330" i="15" s="1"/>
  <c r="J329" i="15"/>
  <c r="K329" i="15" s="1"/>
  <c r="J328" i="15"/>
  <c r="K328" i="15" s="1"/>
  <c r="J327" i="15"/>
  <c r="K327" i="15" s="1"/>
  <c r="J325" i="15"/>
  <c r="K325" i="15" s="1"/>
  <c r="J324" i="15"/>
  <c r="K324" i="15" s="1"/>
  <c r="J323" i="15"/>
  <c r="K323" i="15" s="1"/>
  <c r="J322" i="15"/>
  <c r="K322" i="15" s="1"/>
  <c r="J321" i="15"/>
  <c r="K321" i="15" s="1"/>
  <c r="J320" i="15"/>
  <c r="K320" i="15" s="1"/>
  <c r="J319" i="15"/>
  <c r="K319" i="15" s="1"/>
  <c r="J318" i="15"/>
  <c r="K318" i="15" s="1"/>
  <c r="J309" i="15"/>
  <c r="K309" i="15" s="1"/>
  <c r="J300" i="15"/>
  <c r="K300" i="15" s="1"/>
  <c r="J291" i="15"/>
  <c r="K291" i="15" s="1"/>
  <c r="J280" i="15"/>
  <c r="K280" i="15" s="1"/>
  <c r="J279" i="15"/>
  <c r="K279" i="15" s="1"/>
  <c r="J278" i="15"/>
  <c r="K278" i="15" s="1"/>
  <c r="J277" i="15"/>
  <c r="K277" i="15" s="1"/>
  <c r="J276" i="15"/>
  <c r="K276" i="15" s="1"/>
  <c r="J275" i="15"/>
  <c r="K275" i="15" s="1"/>
  <c r="J274" i="15"/>
  <c r="K274" i="15" s="1"/>
  <c r="J273" i="15"/>
  <c r="K273" i="15" s="1"/>
  <c r="J264" i="15"/>
  <c r="K264" i="15" s="1"/>
  <c r="J255" i="15"/>
  <c r="K255" i="15" s="1"/>
  <c r="J246" i="15"/>
  <c r="K246" i="15" s="1"/>
  <c r="J237" i="15"/>
  <c r="K237" i="15" s="1"/>
  <c r="J235" i="15"/>
  <c r="K235" i="15" s="1"/>
  <c r="J234" i="15"/>
  <c r="K234" i="15" s="1"/>
  <c r="J233" i="15"/>
  <c r="K233" i="15" s="1"/>
  <c r="J232" i="15"/>
  <c r="K232" i="15" s="1"/>
  <c r="J231" i="15"/>
  <c r="K231" i="15" s="1"/>
  <c r="J230" i="15"/>
  <c r="K230" i="15" s="1"/>
  <c r="J229" i="15"/>
  <c r="K229" i="15" s="1"/>
  <c r="J228" i="15"/>
  <c r="K228" i="15" s="1"/>
  <c r="J226" i="15"/>
  <c r="K226" i="15" s="1"/>
  <c r="J225" i="15"/>
  <c r="K225" i="15" s="1"/>
  <c r="J224" i="15"/>
  <c r="K224" i="15" s="1"/>
  <c r="J223" i="15"/>
  <c r="K223" i="15" s="1"/>
  <c r="J222" i="15"/>
  <c r="K222" i="15" s="1"/>
  <c r="J221" i="15"/>
  <c r="K221" i="15" s="1"/>
  <c r="J220" i="15"/>
  <c r="K220" i="15" s="1"/>
  <c r="J219" i="15"/>
  <c r="K219" i="15" s="1"/>
  <c r="J210" i="15"/>
  <c r="K210" i="15" s="1"/>
  <c r="J201" i="15"/>
  <c r="K201" i="15" s="1"/>
  <c r="J192" i="15"/>
  <c r="K192" i="15" s="1"/>
  <c r="J181" i="15"/>
  <c r="K181" i="15" s="1"/>
  <c r="J180" i="15"/>
  <c r="K180" i="15" s="1"/>
  <c r="J179" i="15"/>
  <c r="K179" i="15" s="1"/>
  <c r="J178" i="15"/>
  <c r="K178" i="15" s="1"/>
  <c r="J177" i="15"/>
  <c r="K177" i="15" s="1"/>
  <c r="J176" i="15"/>
  <c r="K176" i="15" s="1"/>
  <c r="J175" i="15"/>
  <c r="K175" i="15" s="1"/>
  <c r="J174" i="15"/>
  <c r="K174" i="15" s="1"/>
  <c r="J171" i="15"/>
  <c r="K171" i="15" s="1"/>
  <c r="J170" i="15"/>
  <c r="K170" i="15" s="1"/>
  <c r="J169" i="15"/>
  <c r="K169" i="15" s="1"/>
  <c r="J168" i="15"/>
  <c r="K168" i="15" s="1"/>
  <c r="J167" i="15"/>
  <c r="K167" i="15" s="1"/>
  <c r="J166" i="15"/>
  <c r="K166" i="15" s="1"/>
  <c r="J165" i="15"/>
  <c r="K165" i="15" s="1"/>
  <c r="J145" i="15"/>
  <c r="K145" i="15" s="1"/>
  <c r="J144" i="15"/>
  <c r="K144" i="15" s="1"/>
  <c r="J143" i="15"/>
  <c r="K143" i="15" s="1"/>
  <c r="J142" i="15"/>
  <c r="K142" i="15" s="1"/>
  <c r="J141" i="15"/>
  <c r="K141" i="15" s="1"/>
  <c r="J140" i="15"/>
  <c r="K140" i="15" s="1"/>
  <c r="J138" i="15"/>
  <c r="K138" i="15" s="1"/>
  <c r="J137" i="15"/>
  <c r="K137" i="15" s="1"/>
  <c r="J119" i="15"/>
  <c r="K119" i="15" s="1"/>
  <c r="J117" i="15"/>
  <c r="K117" i="15" s="1"/>
  <c r="J116" i="15"/>
  <c r="K116" i="15" s="1"/>
  <c r="J115" i="15"/>
  <c r="K115" i="15" s="1"/>
  <c r="J114" i="15"/>
  <c r="K114" i="15" s="1"/>
  <c r="J113" i="15"/>
  <c r="K113" i="15" s="1"/>
  <c r="J112" i="15"/>
  <c r="K112" i="15" s="1"/>
  <c r="J111" i="15"/>
  <c r="K111" i="15" s="1"/>
  <c r="J110" i="15"/>
  <c r="K110" i="15" s="1"/>
  <c r="J82" i="15"/>
  <c r="K82" i="15" s="1"/>
  <c r="J75" i="15"/>
  <c r="K75" i="15" s="1"/>
  <c r="J60" i="15"/>
  <c r="K60" i="15" s="1"/>
  <c r="J57" i="15"/>
  <c r="K57" i="15" s="1"/>
  <c r="J56" i="15"/>
  <c r="K56" i="15" s="1"/>
  <c r="J55" i="15"/>
  <c r="K55" i="15" s="1"/>
  <c r="J54" i="15"/>
  <c r="K54" i="15" s="1"/>
  <c r="J53" i="15"/>
  <c r="K53" i="15" s="1"/>
  <c r="J13" i="15"/>
  <c r="K13" i="15" s="1"/>
  <c r="L133" i="14"/>
  <c r="M133" i="14" s="1"/>
  <c r="N133" i="14" s="1"/>
  <c r="L132" i="14"/>
  <c r="M132" i="14" s="1"/>
  <c r="N132" i="14" s="1"/>
  <c r="L128" i="14"/>
  <c r="M128" i="14" s="1"/>
  <c r="N128" i="14" s="1"/>
  <c r="L127" i="14"/>
  <c r="M127" i="14" s="1"/>
  <c r="N127" i="14" s="1"/>
  <c r="L126" i="14"/>
  <c r="M126" i="14" s="1"/>
  <c r="N126" i="14" s="1"/>
  <c r="L125" i="14"/>
  <c r="M125" i="14" s="1"/>
  <c r="N125" i="14" s="1"/>
  <c r="L124" i="14"/>
  <c r="M124" i="14" s="1"/>
  <c r="N124" i="14" s="1"/>
  <c r="L123" i="14"/>
  <c r="M123" i="14" s="1"/>
  <c r="N123" i="14" s="1"/>
  <c r="L122" i="14"/>
  <c r="M122" i="14" s="1"/>
  <c r="N122" i="14" s="1"/>
  <c r="L121" i="14"/>
  <c r="M121" i="14" s="1"/>
  <c r="N121" i="14" s="1"/>
  <c r="L120" i="14"/>
  <c r="M120" i="14" s="1"/>
  <c r="N120" i="14" s="1"/>
  <c r="L119" i="14"/>
  <c r="M119" i="14" s="1"/>
  <c r="N119" i="14" s="1"/>
  <c r="L99" i="14"/>
  <c r="M99" i="14" s="1"/>
  <c r="N99" i="14" s="1"/>
  <c r="L98" i="14"/>
  <c r="M98" i="14" s="1"/>
  <c r="N98" i="14" s="1"/>
  <c r="L97" i="14"/>
  <c r="M97" i="14" s="1"/>
  <c r="N97" i="14" s="1"/>
  <c r="L96" i="14"/>
  <c r="M96" i="14" s="1"/>
  <c r="N96" i="14" s="1"/>
  <c r="L95" i="14"/>
  <c r="M95" i="14" s="1"/>
  <c r="N95" i="14" s="1"/>
  <c r="L94" i="14"/>
  <c r="M94" i="14" s="1"/>
  <c r="N94" i="14" s="1"/>
  <c r="L93" i="14"/>
  <c r="M93" i="14" s="1"/>
  <c r="N93" i="14" s="1"/>
  <c r="L91" i="14"/>
  <c r="M91" i="14" s="1"/>
  <c r="N91" i="14" s="1"/>
  <c r="L90" i="14"/>
  <c r="M90" i="14" s="1"/>
  <c r="N90" i="14" s="1"/>
  <c r="L89" i="14"/>
  <c r="M89" i="14" s="1"/>
  <c r="N89" i="14" s="1"/>
  <c r="L88" i="14"/>
  <c r="M88" i="14" s="1"/>
  <c r="N88" i="14" s="1"/>
  <c r="L87" i="14"/>
  <c r="M87" i="14" s="1"/>
  <c r="N87" i="14" s="1"/>
  <c r="L86" i="14"/>
  <c r="M86" i="14" s="1"/>
  <c r="N86" i="14" s="1"/>
  <c r="L85" i="14"/>
  <c r="M85" i="14" s="1"/>
  <c r="N85" i="14" s="1"/>
  <c r="L84" i="14"/>
  <c r="M84" i="14" s="1"/>
  <c r="N84" i="14" s="1"/>
  <c r="L83" i="14"/>
  <c r="M83" i="14" s="1"/>
  <c r="N83" i="14" s="1"/>
  <c r="L82" i="14"/>
  <c r="M82" i="14" s="1"/>
  <c r="N82" i="14" s="1"/>
  <c r="L81" i="14"/>
  <c r="M81" i="14" s="1"/>
  <c r="N81" i="14" s="1"/>
  <c r="L80" i="14"/>
  <c r="M80" i="14" s="1"/>
  <c r="N80" i="14" s="1"/>
  <c r="L79" i="14"/>
  <c r="M79" i="14" s="1"/>
  <c r="N79" i="14" s="1"/>
  <c r="L78" i="14"/>
  <c r="M78" i="14" s="1"/>
  <c r="N78" i="14" s="1"/>
  <c r="L77" i="14"/>
  <c r="M77" i="14" s="1"/>
  <c r="N77" i="14" s="1"/>
  <c r="L76" i="14"/>
  <c r="M76" i="14" s="1"/>
  <c r="N76" i="14" s="1"/>
  <c r="L75" i="14"/>
  <c r="M75" i="14" s="1"/>
  <c r="N75" i="14" s="1"/>
  <c r="L74" i="14"/>
  <c r="M74" i="14" s="1"/>
  <c r="N74" i="14" s="1"/>
  <c r="L73" i="14"/>
  <c r="M73" i="14" s="1"/>
  <c r="N73" i="14" s="1"/>
  <c r="L72" i="14"/>
  <c r="M72" i="14" s="1"/>
  <c r="N72" i="14" s="1"/>
  <c r="L70" i="14"/>
  <c r="M70" i="14" s="1"/>
  <c r="N70" i="14" s="1"/>
  <c r="L69" i="14"/>
  <c r="M69" i="14" s="1"/>
  <c r="N69" i="14" s="1"/>
  <c r="L68" i="14"/>
  <c r="M68" i="14" s="1"/>
  <c r="N68" i="14" s="1"/>
  <c r="L67" i="14"/>
  <c r="M67" i="14" s="1"/>
  <c r="N67" i="14" s="1"/>
  <c r="L66" i="14"/>
  <c r="M66" i="14" s="1"/>
  <c r="N66" i="14" s="1"/>
  <c r="L65" i="14"/>
  <c r="M65" i="14" s="1"/>
  <c r="N65" i="14" s="1"/>
  <c r="L64" i="14"/>
  <c r="M64" i="14" s="1"/>
  <c r="N64" i="14" s="1"/>
  <c r="L63" i="14"/>
  <c r="M63" i="14" s="1"/>
  <c r="N63" i="14" s="1"/>
  <c r="L62" i="14"/>
  <c r="M62" i="14" s="1"/>
  <c r="N62" i="14" s="1"/>
  <c r="L61" i="14"/>
  <c r="M61" i="14" s="1"/>
  <c r="N61" i="14" s="1"/>
  <c r="L60" i="14"/>
  <c r="M60" i="14" s="1"/>
  <c r="N60" i="14" s="1"/>
  <c r="L59" i="14"/>
  <c r="M59" i="14" s="1"/>
  <c r="N59" i="14" s="1"/>
  <c r="L58" i="14"/>
  <c r="M58" i="14" s="1"/>
  <c r="N58" i="14" s="1"/>
  <c r="L57" i="14"/>
  <c r="M57" i="14" s="1"/>
  <c r="N57" i="14" s="1"/>
  <c r="L56" i="14"/>
  <c r="M56" i="14" s="1"/>
  <c r="N56" i="14" s="1"/>
  <c r="L55" i="14"/>
  <c r="M55" i="14" s="1"/>
  <c r="N55" i="14" s="1"/>
  <c r="L54" i="14"/>
  <c r="M54" i="14" s="1"/>
  <c r="N54" i="14" s="1"/>
  <c r="L53" i="14"/>
  <c r="M53" i="14" s="1"/>
  <c r="N53" i="14" s="1"/>
  <c r="L52" i="14"/>
  <c r="M52" i="14" s="1"/>
  <c r="N52" i="14" s="1"/>
  <c r="L51" i="14"/>
  <c r="M51" i="14" s="1"/>
  <c r="N51" i="14" s="1"/>
  <c r="L49" i="14"/>
  <c r="M49" i="14" s="1"/>
  <c r="N49" i="14" s="1"/>
  <c r="L48" i="14"/>
  <c r="M48" i="14" s="1"/>
  <c r="N48" i="14" s="1"/>
  <c r="L47" i="14"/>
  <c r="M47" i="14" s="1"/>
  <c r="N47" i="14" s="1"/>
  <c r="L46" i="14"/>
  <c r="M46" i="14" s="1"/>
  <c r="N46" i="14" s="1"/>
  <c r="L45" i="14"/>
  <c r="M45" i="14" s="1"/>
  <c r="N45" i="14" s="1"/>
  <c r="L44" i="14"/>
  <c r="M44" i="14" s="1"/>
  <c r="N44" i="14" s="1"/>
  <c r="L43" i="14"/>
  <c r="M43" i="14" s="1"/>
  <c r="N43" i="14" s="1"/>
  <c r="L42" i="14"/>
  <c r="M42" i="14" s="1"/>
  <c r="N42" i="14" s="1"/>
  <c r="L41" i="14"/>
  <c r="M41" i="14" s="1"/>
  <c r="N41" i="14" s="1"/>
  <c r="L40" i="14"/>
  <c r="M40" i="14" s="1"/>
  <c r="N40" i="14" s="1"/>
  <c r="L39" i="14"/>
  <c r="M39" i="14" s="1"/>
  <c r="N39" i="14" s="1"/>
  <c r="L38" i="14"/>
  <c r="M38" i="14" s="1"/>
  <c r="N38" i="14" s="1"/>
  <c r="L37" i="14"/>
  <c r="M37" i="14" s="1"/>
  <c r="N37" i="14" s="1"/>
  <c r="L36" i="14"/>
  <c r="M36" i="14" s="1"/>
  <c r="N36" i="14" s="1"/>
  <c r="L35" i="14"/>
  <c r="M35" i="14" s="1"/>
  <c r="N35" i="14" s="1"/>
  <c r="L34" i="14"/>
  <c r="M34" i="14" s="1"/>
  <c r="N34" i="14" s="1"/>
  <c r="L33" i="14"/>
  <c r="M33" i="14" s="1"/>
  <c r="N33" i="14" s="1"/>
  <c r="L32" i="14"/>
  <c r="M32" i="14" s="1"/>
  <c r="N32" i="14" s="1"/>
  <c r="L31" i="14"/>
  <c r="M31" i="14" s="1"/>
  <c r="N31" i="14" s="1"/>
  <c r="L30" i="14"/>
  <c r="M30" i="14" s="1"/>
  <c r="N30" i="14" s="1"/>
  <c r="L28" i="14"/>
  <c r="M28" i="14" s="1"/>
  <c r="N28" i="14" s="1"/>
  <c r="L27" i="14"/>
  <c r="M27" i="14" s="1"/>
  <c r="N27" i="14" s="1"/>
  <c r="L26" i="14"/>
  <c r="M26" i="14" s="1"/>
  <c r="N26" i="14" s="1"/>
  <c r="L25" i="14"/>
  <c r="M25" i="14" s="1"/>
  <c r="N25" i="14" s="1"/>
  <c r="L24" i="14"/>
  <c r="M24" i="14" s="1"/>
  <c r="N24" i="14" s="1"/>
  <c r="L23" i="14"/>
  <c r="M23" i="14" s="1"/>
  <c r="N23" i="14" s="1"/>
  <c r="L22" i="14"/>
  <c r="M22" i="14" s="1"/>
  <c r="N22" i="14" s="1"/>
  <c r="L21" i="14"/>
  <c r="M21" i="14" s="1"/>
  <c r="N21" i="14" s="1"/>
  <c r="L20" i="14"/>
  <c r="M20" i="14" s="1"/>
  <c r="N20" i="14" s="1"/>
  <c r="L19" i="14"/>
  <c r="M19" i="14" s="1"/>
  <c r="N19" i="14" s="1"/>
  <c r="L18" i="14"/>
  <c r="M18" i="14" s="1"/>
  <c r="N18" i="14" s="1"/>
  <c r="L17" i="14"/>
  <c r="M17" i="14" s="1"/>
  <c r="N17" i="14" s="1"/>
  <c r="L16" i="14"/>
  <c r="M16" i="14" s="1"/>
  <c r="N16" i="14" s="1"/>
  <c r="L15" i="14"/>
  <c r="M15" i="14" s="1"/>
  <c r="N15" i="14" s="1"/>
  <c r="L14" i="14"/>
  <c r="M14" i="14" s="1"/>
  <c r="N14" i="14" s="1"/>
  <c r="L13" i="14"/>
  <c r="M13" i="14" s="1"/>
  <c r="N13" i="14" s="1"/>
  <c r="L12" i="14"/>
  <c r="M12" i="14" s="1"/>
  <c r="N12" i="14" s="1"/>
  <c r="L11" i="14"/>
  <c r="M11" i="14" s="1"/>
  <c r="N11" i="14" s="1"/>
  <c r="L10" i="14"/>
  <c r="M10" i="14" s="1"/>
  <c r="N10" i="14" s="1"/>
  <c r="L9" i="14"/>
  <c r="L17" i="34" l="1"/>
  <c r="N18" i="34"/>
  <c r="N19" i="34"/>
  <c r="L391" i="34"/>
  <c r="L211" i="34"/>
  <c r="L172" i="34"/>
  <c r="L113" i="34"/>
  <c r="L395" i="34"/>
  <c r="L292" i="34"/>
  <c r="L245" i="34"/>
  <c r="L122" i="34"/>
  <c r="L179" i="34"/>
  <c r="L88" i="34"/>
  <c r="L23" i="34"/>
  <c r="L296" i="34"/>
  <c r="L124" i="34"/>
  <c r="L73" i="34"/>
  <c r="L166" i="34"/>
  <c r="L333" i="34"/>
  <c r="L258" i="34"/>
  <c r="L69" i="34"/>
  <c r="L99" i="34"/>
  <c r="L128" i="34"/>
  <c r="L377" i="34"/>
  <c r="L256" i="34"/>
  <c r="L242" i="34"/>
  <c r="L117" i="34"/>
  <c r="L213" i="34"/>
  <c r="L26" i="34"/>
  <c r="L45" i="34"/>
  <c r="L323" i="34"/>
  <c r="L260" i="34"/>
  <c r="L188" i="34"/>
  <c r="L106" i="34"/>
  <c r="L56" i="34"/>
  <c r="L145" i="34"/>
  <c r="L139" i="34"/>
  <c r="L417" i="34"/>
  <c r="L380" i="34"/>
  <c r="L152" i="34"/>
  <c r="L102" i="34"/>
  <c r="L339" i="34"/>
  <c r="L198" i="34"/>
  <c r="L357" i="34"/>
  <c r="L77" i="34"/>
  <c r="L280" i="34"/>
  <c r="L104" i="34"/>
  <c r="L367" i="34"/>
  <c r="L135" i="34"/>
  <c r="L331" i="34"/>
  <c r="L154" i="34"/>
  <c r="L285" i="34"/>
  <c r="L190" i="34"/>
  <c r="L397" i="34"/>
  <c r="L251" i="34"/>
  <c r="L61" i="34"/>
  <c r="L33" i="34"/>
  <c r="L371" i="34"/>
  <c r="L108" i="34"/>
  <c r="L126" i="34"/>
  <c r="L159" i="34"/>
  <c r="L200" i="34"/>
  <c r="L269" i="34"/>
  <c r="L319" i="34"/>
  <c r="L28" i="34"/>
  <c r="L96" i="34"/>
  <c r="L97" i="34"/>
  <c r="L144" i="34"/>
  <c r="L176" i="34"/>
  <c r="L71" i="34"/>
  <c r="L64" i="34"/>
  <c r="L277" i="34"/>
  <c r="L416" i="34"/>
  <c r="L169" i="34"/>
  <c r="L191" i="34"/>
  <c r="L223" i="34"/>
  <c r="L254" i="34"/>
  <c r="L290" i="34"/>
  <c r="L313" i="34"/>
  <c r="L352" i="34"/>
  <c r="L376" i="34"/>
  <c r="L70" i="34"/>
  <c r="L98" i="34"/>
  <c r="L265" i="34"/>
  <c r="L340" i="34"/>
  <c r="L362" i="34"/>
  <c r="L398" i="34"/>
  <c r="L297" i="34"/>
  <c r="L378" i="34"/>
  <c r="L212" i="34"/>
  <c r="L234" i="34"/>
  <c r="L324" i="34"/>
  <c r="L368" i="34"/>
  <c r="L40" i="34"/>
  <c r="L100" i="34"/>
  <c r="L163" i="34"/>
  <c r="L226" i="34"/>
  <c r="L338" i="34"/>
  <c r="L360" i="34"/>
  <c r="L379" i="34"/>
  <c r="L401" i="34"/>
  <c r="L235" i="34"/>
  <c r="L311" i="34"/>
  <c r="L160" i="34"/>
  <c r="L418" i="34"/>
  <c r="L146" i="34"/>
  <c r="L281" i="34"/>
  <c r="L25" i="34"/>
  <c r="L130" i="34"/>
  <c r="L314" i="34"/>
  <c r="L408" i="34"/>
  <c r="L386" i="34"/>
  <c r="L243" i="34"/>
  <c r="L136" i="34"/>
  <c r="L321" i="34"/>
  <c r="L155" i="34"/>
  <c r="L193" i="34"/>
  <c r="L203" i="34"/>
  <c r="L80" i="34"/>
  <c r="L91" i="34"/>
  <c r="L295" i="34"/>
  <c r="L125" i="34"/>
  <c r="L328" i="34"/>
  <c r="L153" i="34"/>
  <c r="L185" i="34"/>
  <c r="L138" i="34"/>
  <c r="L34" i="34"/>
  <c r="L157" i="34"/>
  <c r="L284" i="34"/>
  <c r="L118" i="34"/>
  <c r="L312" i="34"/>
  <c r="L263" i="34"/>
  <c r="L389" i="34"/>
  <c r="L225" i="34"/>
  <c r="L22" i="34"/>
  <c r="L214" i="34"/>
  <c r="L326" i="34"/>
  <c r="L89" i="34"/>
  <c r="L385" i="34"/>
  <c r="L306" i="34"/>
  <c r="L315" i="34"/>
  <c r="L217" i="34"/>
  <c r="L209" i="34"/>
  <c r="L181" i="34"/>
  <c r="L229" i="34"/>
  <c r="L53" i="34"/>
  <c r="L257" i="34"/>
  <c r="L204" i="34"/>
  <c r="L133" i="34"/>
  <c r="L373" i="34"/>
  <c r="L199" i="34"/>
  <c r="L197" i="34"/>
  <c r="L415" i="34"/>
  <c r="L142" i="34"/>
  <c r="L173" i="34"/>
  <c r="L205" i="34"/>
  <c r="L259" i="34"/>
  <c r="L299" i="34"/>
  <c r="L322" i="34"/>
  <c r="L356" i="34"/>
  <c r="L36" i="34"/>
  <c r="L116" i="34"/>
  <c r="L175" i="34"/>
  <c r="L283" i="34"/>
  <c r="L344" i="34"/>
  <c r="L372" i="34"/>
  <c r="L403" i="34"/>
  <c r="L266" i="34"/>
  <c r="L302" i="34"/>
  <c r="L382" i="34"/>
  <c r="L216" i="34"/>
  <c r="L239" i="34"/>
  <c r="L288" i="34"/>
  <c r="L336" i="34"/>
  <c r="L68" i="34"/>
  <c r="L105" i="34"/>
  <c r="L132" i="34"/>
  <c r="L195" i="34"/>
  <c r="L316" i="34"/>
  <c r="L342" i="34"/>
  <c r="L364" i="34"/>
  <c r="L387" i="34"/>
  <c r="L410" i="34"/>
  <c r="L85" i="34"/>
  <c r="L301" i="34"/>
  <c r="L123" i="34"/>
  <c r="L78" i="34"/>
  <c r="L178" i="34"/>
  <c r="L232" i="34"/>
  <c r="L361" i="34"/>
  <c r="L62" i="34"/>
  <c r="L202" i="34"/>
  <c r="L353" i="34"/>
  <c r="L270" i="34"/>
  <c r="L221" i="34"/>
  <c r="L350" i="34"/>
  <c r="L109" i="34"/>
  <c r="L271" i="34"/>
  <c r="L76" i="34"/>
  <c r="L236" i="34"/>
  <c r="L247" i="34"/>
  <c r="L107" i="34"/>
  <c r="L293" i="34"/>
  <c r="L381" i="34"/>
  <c r="L208" i="34"/>
  <c r="L151" i="34"/>
  <c r="L112" i="34"/>
  <c r="L383" i="34"/>
  <c r="L414" i="34"/>
  <c r="L47" i="34"/>
  <c r="L158" i="34"/>
  <c r="L189" i="34"/>
  <c r="L46" i="34"/>
  <c r="L227" i="34"/>
  <c r="L103" i="34"/>
  <c r="L38" i="34"/>
  <c r="L74" i="34"/>
  <c r="L30" i="34"/>
  <c r="L253" i="34"/>
  <c r="L272" i="34"/>
  <c r="L171" i="34"/>
  <c r="L405" i="34"/>
  <c r="L140" i="34"/>
  <c r="L343" i="34"/>
  <c r="L187" i="34"/>
  <c r="L261" i="34"/>
  <c r="L332" i="34"/>
  <c r="L35" i="34"/>
  <c r="L162" i="34"/>
  <c r="L304" i="34"/>
  <c r="L86" i="34"/>
  <c r="L72" i="34"/>
  <c r="L59" i="34"/>
  <c r="L317" i="34"/>
  <c r="L252" i="34"/>
  <c r="L149" i="34"/>
  <c r="L241" i="34"/>
  <c r="L365" i="34"/>
  <c r="L51" i="34"/>
  <c r="L167" i="34"/>
  <c r="L115" i="34"/>
  <c r="L370" i="34"/>
  <c r="L206" i="34"/>
  <c r="L114" i="34"/>
  <c r="L49" i="34"/>
  <c r="L329" i="34"/>
  <c r="L57" i="34"/>
  <c r="L29" i="34"/>
  <c r="L409" i="34"/>
  <c r="L268" i="34"/>
  <c r="L308" i="34"/>
  <c r="L307" i="34"/>
  <c r="L394" i="34"/>
  <c r="L363" i="34"/>
  <c r="L87" i="34"/>
  <c r="L90" i="34"/>
  <c r="L286" i="34"/>
  <c r="L66" i="34"/>
  <c r="L320" i="34"/>
  <c r="L222" i="34"/>
  <c r="L355" i="34"/>
  <c r="L121" i="34"/>
  <c r="L412" i="34"/>
  <c r="L354" i="34"/>
  <c r="L218" i="34"/>
  <c r="L230" i="34"/>
  <c r="L359" i="34"/>
  <c r="L182" i="34"/>
  <c r="L358" i="34"/>
  <c r="L275" i="34"/>
  <c r="L207" i="34"/>
  <c r="L83" i="34"/>
  <c r="L279" i="34"/>
  <c r="L348" i="34"/>
  <c r="L134" i="34"/>
  <c r="L392" i="34"/>
  <c r="L250" i="34"/>
  <c r="L248" i="34"/>
  <c r="L180" i="34"/>
  <c r="L330" i="34"/>
  <c r="L94" i="34"/>
  <c r="L346" i="34"/>
  <c r="L374" i="34"/>
  <c r="L27" i="34"/>
  <c r="L55" i="34"/>
  <c r="L164" i="34"/>
  <c r="L31" i="34"/>
  <c r="L141" i="34"/>
  <c r="L369" i="34"/>
  <c r="L396" i="34"/>
  <c r="N136" i="34"/>
  <c r="N180" i="34"/>
  <c r="N257" i="34"/>
  <c r="N125" i="34"/>
  <c r="N23" i="34"/>
  <c r="N235" i="34"/>
  <c r="N279" i="34"/>
  <c r="N290" i="34"/>
  <c r="N301" i="34"/>
  <c r="N334" i="34"/>
  <c r="N64" i="34"/>
  <c r="N65" i="34"/>
  <c r="N33" i="34"/>
  <c r="N103" i="34"/>
  <c r="N57" i="34"/>
  <c r="N22" i="34"/>
  <c r="N312" i="34"/>
  <c r="N169" i="34"/>
  <c r="N114" i="34"/>
  <c r="N191" i="34"/>
  <c r="N66" i="34"/>
  <c r="N73" i="34"/>
  <c r="N367" i="34"/>
  <c r="N345" i="34"/>
  <c r="N400" i="34"/>
  <c r="N224" i="34"/>
  <c r="N268" i="34"/>
  <c r="N410" i="34"/>
  <c r="N158" i="34"/>
  <c r="N389" i="34"/>
  <c r="N323" i="34"/>
  <c r="N42" i="34"/>
  <c r="N56" i="34"/>
  <c r="N63" i="34"/>
  <c r="N356" i="34"/>
  <c r="N88" i="34"/>
  <c r="N379" i="34"/>
  <c r="N213" i="34"/>
  <c r="N202" i="34"/>
  <c r="N69" i="34"/>
  <c r="N93" i="34"/>
  <c r="N70" i="34"/>
  <c r="M316" i="34"/>
  <c r="M216" i="34"/>
  <c r="M151" i="34"/>
  <c r="M109" i="34"/>
  <c r="M49" i="34"/>
  <c r="M361" i="34"/>
  <c r="M121" i="34"/>
  <c r="M307" i="34"/>
  <c r="M209" i="34"/>
  <c r="M150" i="34"/>
  <c r="M96" i="34"/>
  <c r="M251" i="34"/>
  <c r="M298" i="34"/>
  <c r="M205" i="34"/>
  <c r="M136" i="34"/>
  <c r="M84" i="34"/>
  <c r="M295" i="34"/>
  <c r="M197" i="34"/>
  <c r="M133" i="34"/>
  <c r="M74" i="34"/>
  <c r="M154" i="34"/>
  <c r="M287" i="34"/>
  <c r="M173" i="34"/>
  <c r="M132" i="34"/>
  <c r="M71" i="34"/>
  <c r="M122" i="34"/>
  <c r="M239" i="34"/>
  <c r="M272" i="34"/>
  <c r="M159" i="34"/>
  <c r="M125" i="34"/>
  <c r="M63" i="34"/>
  <c r="M155" i="34"/>
  <c r="M50" i="34"/>
  <c r="M404" i="34"/>
  <c r="M80" i="34"/>
  <c r="M157" i="34"/>
  <c r="M362" i="34"/>
  <c r="M68" i="34"/>
  <c r="M134" i="34"/>
  <c r="M302" i="34"/>
  <c r="M360" i="34"/>
  <c r="M215" i="34"/>
  <c r="M51" i="34"/>
  <c r="M206" i="34"/>
  <c r="M267" i="34"/>
  <c r="M66" i="34"/>
  <c r="M194" i="34"/>
  <c r="M359" i="34"/>
  <c r="M59" i="34"/>
  <c r="M189" i="34"/>
  <c r="M260" i="34"/>
  <c r="M363" i="34"/>
  <c r="M312" i="34"/>
  <c r="M299" i="34"/>
  <c r="M88" i="34"/>
  <c r="M73" i="34"/>
  <c r="M78" i="34"/>
  <c r="M127" i="34"/>
  <c r="M149" i="34"/>
  <c r="M203" i="34"/>
  <c r="M382" i="34"/>
  <c r="M258" i="34"/>
  <c r="M416" i="34"/>
  <c r="M67" i="34"/>
  <c r="M86" i="34"/>
  <c r="M186" i="34"/>
  <c r="M364" i="34"/>
  <c r="M262" i="34"/>
  <c r="M65" i="34"/>
  <c r="M241" i="34"/>
  <c r="M289" i="34"/>
  <c r="M89" i="34"/>
  <c r="M200" i="34"/>
  <c r="M393" i="34"/>
  <c r="M124" i="34"/>
  <c r="M195" i="34"/>
  <c r="M314" i="34"/>
  <c r="M94" i="34"/>
  <c r="M79" i="34"/>
  <c r="M214" i="34"/>
  <c r="M217" i="34"/>
  <c r="M46" i="34"/>
  <c r="M100" i="34"/>
  <c r="M87" i="34"/>
  <c r="M283" i="34"/>
  <c r="M349" i="34"/>
  <c r="M97" i="34"/>
  <c r="M207" i="34"/>
  <c r="M131" i="34"/>
  <c r="M204" i="34"/>
  <c r="M365" i="34"/>
  <c r="M163" i="34"/>
  <c r="M245" i="34"/>
  <c r="M248" i="34"/>
  <c r="M77" i="34"/>
  <c r="M62" i="34"/>
  <c r="M129" i="34"/>
  <c r="M270" i="34"/>
  <c r="M108" i="34"/>
  <c r="M123" i="34"/>
  <c r="M249" i="34"/>
  <c r="M53" i="34"/>
  <c r="M99" i="34"/>
  <c r="M140" i="34"/>
  <c r="M69" i="34"/>
  <c r="M104" i="34"/>
  <c r="M308" i="34"/>
  <c r="M106" i="34"/>
  <c r="M213" i="34"/>
  <c r="M135" i="34"/>
  <c r="M208" i="34"/>
  <c r="M240" i="34"/>
  <c r="M243" i="34"/>
  <c r="M252" i="34"/>
  <c r="M107" i="34"/>
  <c r="M72" i="34"/>
  <c r="M70" i="34"/>
  <c r="M90" i="34"/>
  <c r="M158" i="34"/>
  <c r="M244" i="34"/>
  <c r="M293" i="34"/>
  <c r="M126" i="34"/>
  <c r="M184" i="34"/>
  <c r="M95" i="34"/>
  <c r="M160" i="34"/>
  <c r="M93" i="34"/>
  <c r="M152" i="34"/>
  <c r="M269" i="34"/>
  <c r="M153" i="34"/>
  <c r="M259" i="34"/>
  <c r="M266" i="34"/>
  <c r="M315" i="34"/>
  <c r="M338" i="34"/>
  <c r="M304" i="34"/>
  <c r="M64" i="34"/>
  <c r="M45" i="34"/>
  <c r="M212" i="34"/>
  <c r="M290" i="34"/>
  <c r="M257" i="34"/>
  <c r="M311" i="34"/>
  <c r="M254" i="34"/>
  <c r="M148" i="34"/>
  <c r="M103" i="34"/>
  <c r="M187" i="34"/>
  <c r="M190" i="34"/>
  <c r="M161" i="34"/>
  <c r="M284" i="34"/>
  <c r="M162" i="34"/>
  <c r="M305" i="34"/>
  <c r="M250" i="34"/>
  <c r="M48" i="34"/>
  <c r="M306" i="34"/>
  <c r="M271" i="34"/>
  <c r="M91" i="34"/>
  <c r="M47" i="34"/>
  <c r="M261" i="34"/>
  <c r="M285" i="34"/>
  <c r="M130" i="34"/>
  <c r="M85" i="34"/>
  <c r="M164" i="34"/>
  <c r="M102" i="34"/>
  <c r="M294" i="34"/>
  <c r="M199" i="34"/>
  <c r="M191" i="34"/>
  <c r="M188" i="34"/>
  <c r="M185" i="34"/>
  <c r="M196" i="34"/>
  <c r="M288" i="34"/>
  <c r="M105" i="34"/>
  <c r="M303" i="34"/>
  <c r="M313" i="34"/>
  <c r="M297" i="34"/>
  <c r="M286" i="34"/>
  <c r="M242" i="34"/>
  <c r="M263" i="34"/>
  <c r="M296" i="34"/>
  <c r="M218" i="34"/>
  <c r="M98" i="34"/>
  <c r="M198" i="34"/>
  <c r="M317" i="34"/>
  <c r="M268" i="34"/>
  <c r="M253" i="34"/>
  <c r="T32" i="10"/>
  <c r="J32" i="10" s="1"/>
  <c r="L165" i="34"/>
  <c r="U164" i="10"/>
  <c r="L156" i="34"/>
  <c r="U155" i="10"/>
  <c r="L52" i="34"/>
  <c r="U51" i="10"/>
  <c r="L32" i="34"/>
  <c r="U31" i="10"/>
  <c r="L119" i="34"/>
  <c r="U118" i="10"/>
  <c r="L255" i="34"/>
  <c r="U254" i="10"/>
  <c r="L318" i="34"/>
  <c r="U317" i="10"/>
  <c r="L399" i="34"/>
  <c r="U398" i="10"/>
  <c r="L406" i="34"/>
  <c r="U405" i="10"/>
  <c r="S41" i="26"/>
  <c r="L60" i="34"/>
  <c r="U59" i="10"/>
  <c r="L137" i="34"/>
  <c r="U136" i="10"/>
  <c r="L273" i="34"/>
  <c r="U272" i="10"/>
  <c r="L337" i="34"/>
  <c r="U336" i="10"/>
  <c r="L101" i="34"/>
  <c r="U100" i="10"/>
  <c r="L192" i="34"/>
  <c r="U191" i="10"/>
  <c r="L264" i="34"/>
  <c r="U263" i="10"/>
  <c r="L24" i="34"/>
  <c r="U23" i="10"/>
  <c r="L347" i="34"/>
  <c r="U346" i="10"/>
  <c r="L219" i="34"/>
  <c r="U218" i="10"/>
  <c r="L291" i="34"/>
  <c r="U290" i="10"/>
  <c r="L92" i="34"/>
  <c r="U91" i="10"/>
  <c r="U81" i="10"/>
  <c r="L82" i="34"/>
  <c r="L183" i="34"/>
  <c r="U182" i="10"/>
  <c r="U281" i="10"/>
  <c r="L282" i="34"/>
  <c r="L375" i="34"/>
  <c r="U374" i="10"/>
  <c r="L9" i="34"/>
  <c r="U8" i="10"/>
  <c r="U109" i="10"/>
  <c r="L110" i="34"/>
  <c r="L237" i="34"/>
  <c r="U236" i="10"/>
  <c r="L300" i="34"/>
  <c r="U299" i="10"/>
  <c r="L390" i="34"/>
  <c r="U389" i="10"/>
  <c r="L366" i="34"/>
  <c r="U365" i="10"/>
  <c r="L210" i="34"/>
  <c r="U209" i="10"/>
  <c r="L327" i="34"/>
  <c r="U326" i="10"/>
  <c r="L228" i="34"/>
  <c r="U227" i="10"/>
  <c r="L44" i="34"/>
  <c r="U43" i="10"/>
  <c r="L75" i="34"/>
  <c r="U74" i="10"/>
  <c r="L174" i="34"/>
  <c r="U173" i="10"/>
  <c r="L246" i="34"/>
  <c r="U245" i="10"/>
  <c r="L147" i="34"/>
  <c r="U146" i="10"/>
  <c r="W144" i="10"/>
  <c r="M145" i="34"/>
  <c r="W177" i="10"/>
  <c r="M178" i="34"/>
  <c r="W223" i="10"/>
  <c r="T223" i="10" s="1"/>
  <c r="J223" i="10" s="1"/>
  <c r="M224" i="34"/>
  <c r="M238" i="34"/>
  <c r="W237" i="10"/>
  <c r="W291" i="10"/>
  <c r="M292" i="34"/>
  <c r="W328" i="10"/>
  <c r="M329" i="34"/>
  <c r="W342" i="10"/>
  <c r="M343" i="34"/>
  <c r="M358" i="34"/>
  <c r="W357" i="10"/>
  <c r="W384" i="10"/>
  <c r="M385" i="34"/>
  <c r="W394" i="10"/>
  <c r="M395" i="34"/>
  <c r="W421" i="10"/>
  <c r="M415" i="34"/>
  <c r="W119" i="10"/>
  <c r="M120" i="34"/>
  <c r="W141" i="10"/>
  <c r="M142" i="34"/>
  <c r="W145" i="10"/>
  <c r="M146" i="34"/>
  <c r="W168" i="10"/>
  <c r="T168" i="10" s="1"/>
  <c r="J168" i="10" s="1"/>
  <c r="M169" i="34"/>
  <c r="W174" i="10"/>
  <c r="M175" i="34"/>
  <c r="W178" i="10"/>
  <c r="M179" i="34"/>
  <c r="W192" i="10"/>
  <c r="M193" i="34"/>
  <c r="W220" i="10"/>
  <c r="M221" i="34"/>
  <c r="W224" i="10"/>
  <c r="M225" i="34"/>
  <c r="M230" i="34"/>
  <c r="W229" i="10"/>
  <c r="W233" i="10"/>
  <c r="M234" i="34"/>
  <c r="W246" i="10"/>
  <c r="M247" i="34"/>
  <c r="W274" i="10"/>
  <c r="M275" i="34"/>
  <c r="W278" i="10"/>
  <c r="T278" i="10" s="1"/>
  <c r="J278" i="10" s="1"/>
  <c r="M279" i="34"/>
  <c r="W300" i="10"/>
  <c r="T300" i="10" s="1"/>
  <c r="J300" i="10" s="1"/>
  <c r="M301" i="34"/>
  <c r="W320" i="10"/>
  <c r="M321" i="34"/>
  <c r="W324" i="10"/>
  <c r="M325" i="34"/>
  <c r="M330" i="34"/>
  <c r="W329" i="10"/>
  <c r="M334" i="34"/>
  <c r="W333" i="10"/>
  <c r="T333" i="10" s="1"/>
  <c r="J333" i="10" s="1"/>
  <c r="W339" i="10"/>
  <c r="M340" i="34"/>
  <c r="W343" i="10"/>
  <c r="M344" i="34"/>
  <c r="M350" i="34"/>
  <c r="W349" i="10"/>
  <c r="M354" i="34"/>
  <c r="W353" i="10"/>
  <c r="W366" i="10"/>
  <c r="T366" i="10" s="1"/>
  <c r="J366" i="10" s="1"/>
  <c r="M367" i="34"/>
  <c r="W371" i="10"/>
  <c r="M372" i="34"/>
  <c r="W376" i="10"/>
  <c r="M377" i="34"/>
  <c r="W380" i="10"/>
  <c r="M381" i="34"/>
  <c r="M386" i="34"/>
  <c r="W385" i="10"/>
  <c r="W390" i="10"/>
  <c r="M391" i="34"/>
  <c r="W395" i="10"/>
  <c r="M396" i="34"/>
  <c r="W400" i="10"/>
  <c r="M401" i="34"/>
  <c r="W406" i="10"/>
  <c r="M407" i="34"/>
  <c r="W410" i="10"/>
  <c r="M411" i="34"/>
  <c r="W423" i="10"/>
  <c r="M417" i="34"/>
  <c r="W140" i="10"/>
  <c r="M141" i="34"/>
  <c r="W171" i="10"/>
  <c r="M172" i="34"/>
  <c r="W219" i="10"/>
  <c r="M220" i="34"/>
  <c r="W232" i="10"/>
  <c r="M233" i="34"/>
  <c r="W319" i="10"/>
  <c r="M320" i="34"/>
  <c r="W332" i="10"/>
  <c r="M333" i="34"/>
  <c r="W347" i="10"/>
  <c r="M348" i="34"/>
  <c r="W352" i="10"/>
  <c r="M353" i="34"/>
  <c r="W375" i="10"/>
  <c r="M376" i="34"/>
  <c r="W388" i="10"/>
  <c r="T388" i="10" s="1"/>
  <c r="J388" i="10" s="1"/>
  <c r="M389" i="34"/>
  <c r="W404" i="10"/>
  <c r="M405" i="34"/>
  <c r="W142" i="10"/>
  <c r="M143" i="34"/>
  <c r="M170" i="34"/>
  <c r="W169" i="10"/>
  <c r="W201" i="10"/>
  <c r="T201" i="10" s="1"/>
  <c r="J201" i="10" s="1"/>
  <c r="M202" i="34"/>
  <c r="W225" i="10"/>
  <c r="M226" i="34"/>
  <c r="W234" i="10"/>
  <c r="T234" i="10" s="1"/>
  <c r="J234" i="10" s="1"/>
  <c r="M235" i="34"/>
  <c r="W275" i="10"/>
  <c r="M276" i="34"/>
  <c r="M310" i="34"/>
  <c r="W309" i="10"/>
  <c r="W325" i="10"/>
  <c r="M326" i="34"/>
  <c r="W340" i="10"/>
  <c r="M341" i="34"/>
  <c r="W350" i="10"/>
  <c r="M351" i="34"/>
  <c r="W367" i="10"/>
  <c r="M368" i="34"/>
  <c r="W372" i="10"/>
  <c r="M373" i="34"/>
  <c r="W382" i="10"/>
  <c r="M383" i="34"/>
  <c r="W386" i="10"/>
  <c r="M387" i="34"/>
  <c r="W391" i="10"/>
  <c r="M392" i="34"/>
  <c r="W396" i="10"/>
  <c r="M397" i="34"/>
  <c r="M402" i="34"/>
  <c r="W401" i="10"/>
  <c r="M408" i="34"/>
  <c r="W407" i="10"/>
  <c r="M412" i="34"/>
  <c r="W411" i="10"/>
  <c r="M418" i="34"/>
  <c r="W424" i="10"/>
  <c r="W167" i="10"/>
  <c r="M168" i="34"/>
  <c r="M182" i="34"/>
  <c r="W181" i="10"/>
  <c r="W228" i="10"/>
  <c r="M229" i="34"/>
  <c r="W273" i="10"/>
  <c r="M274" i="34"/>
  <c r="M278" i="34"/>
  <c r="W277" i="10"/>
  <c r="W323" i="10"/>
  <c r="M324" i="34"/>
  <c r="W338" i="10"/>
  <c r="M339" i="34"/>
  <c r="M370" i="34"/>
  <c r="W369" i="10"/>
  <c r="W379" i="10"/>
  <c r="M380" i="34"/>
  <c r="W399" i="10"/>
  <c r="T399" i="10" s="1"/>
  <c r="J399" i="10" s="1"/>
  <c r="M400" i="34"/>
  <c r="M410" i="34"/>
  <c r="W409" i="10"/>
  <c r="M138" i="34"/>
  <c r="W137" i="10"/>
  <c r="W165" i="10"/>
  <c r="M166" i="34"/>
  <c r="W175" i="10"/>
  <c r="M176" i="34"/>
  <c r="W179" i="10"/>
  <c r="T179" i="10" s="1"/>
  <c r="J179" i="10" s="1"/>
  <c r="M180" i="34"/>
  <c r="W221" i="10"/>
  <c r="M222" i="34"/>
  <c r="W230" i="10"/>
  <c r="M231" i="34"/>
  <c r="W255" i="10"/>
  <c r="M256" i="34"/>
  <c r="W279" i="10"/>
  <c r="M280" i="34"/>
  <c r="M322" i="34"/>
  <c r="W321" i="10"/>
  <c r="W330" i="10"/>
  <c r="M331" i="34"/>
  <c r="W334" i="10"/>
  <c r="M335" i="34"/>
  <c r="W344" i="10"/>
  <c r="T344" i="10" s="1"/>
  <c r="J344" i="10" s="1"/>
  <c r="M345" i="34"/>
  <c r="W354" i="10"/>
  <c r="M355" i="34"/>
  <c r="M378" i="34"/>
  <c r="W377" i="10"/>
  <c r="W138" i="10"/>
  <c r="M139" i="34"/>
  <c r="W143" i="10"/>
  <c r="M144" i="34"/>
  <c r="W166" i="10"/>
  <c r="M167" i="34"/>
  <c r="W170" i="10"/>
  <c r="M171" i="34"/>
  <c r="W176" i="10"/>
  <c r="M177" i="34"/>
  <c r="W180" i="10"/>
  <c r="M181" i="34"/>
  <c r="W210" i="10"/>
  <c r="M211" i="34"/>
  <c r="W222" i="10"/>
  <c r="M223" i="34"/>
  <c r="W226" i="10"/>
  <c r="M227" i="34"/>
  <c r="W231" i="10"/>
  <c r="M232" i="34"/>
  <c r="W235" i="10"/>
  <c r="M236" i="34"/>
  <c r="W264" i="10"/>
  <c r="M265" i="34"/>
  <c r="W276" i="10"/>
  <c r="M277" i="34"/>
  <c r="W280" i="10"/>
  <c r="M281" i="34"/>
  <c r="W318" i="10"/>
  <c r="M319" i="34"/>
  <c r="W322" i="10"/>
  <c r="T322" i="10" s="1"/>
  <c r="J322" i="10" s="1"/>
  <c r="M323" i="34"/>
  <c r="W327" i="10"/>
  <c r="M328" i="34"/>
  <c r="W331" i="10"/>
  <c r="M332" i="34"/>
  <c r="W335" i="10"/>
  <c r="M336" i="34"/>
  <c r="M342" i="34"/>
  <c r="W341" i="10"/>
  <c r="M346" i="34"/>
  <c r="W345" i="10"/>
  <c r="W351" i="10"/>
  <c r="M352" i="34"/>
  <c r="W355" i="10"/>
  <c r="T355" i="10" s="1"/>
  <c r="J355" i="10" s="1"/>
  <c r="M356" i="34"/>
  <c r="W368" i="10"/>
  <c r="M369" i="34"/>
  <c r="M374" i="34"/>
  <c r="W373" i="10"/>
  <c r="W378" i="10"/>
  <c r="T378" i="10" s="1"/>
  <c r="J378" i="10" s="1"/>
  <c r="M379" i="34"/>
  <c r="W383" i="10"/>
  <c r="M384" i="34"/>
  <c r="W387" i="10"/>
  <c r="M388" i="34"/>
  <c r="M394" i="34"/>
  <c r="W393" i="10"/>
  <c r="M398" i="34"/>
  <c r="W397" i="10"/>
  <c r="W402" i="10"/>
  <c r="M403" i="34"/>
  <c r="W408" i="10"/>
  <c r="M409" i="34"/>
  <c r="M414" i="34"/>
  <c r="W420" i="10"/>
  <c r="M114" i="34"/>
  <c r="W113" i="10"/>
  <c r="T113" i="10" s="1"/>
  <c r="J113" i="10" s="1"/>
  <c r="M113" i="34"/>
  <c r="W112" i="10"/>
  <c r="M117" i="34"/>
  <c r="W116" i="10"/>
  <c r="M118" i="34"/>
  <c r="W117" i="10"/>
  <c r="W114" i="10"/>
  <c r="M115" i="34"/>
  <c r="W110" i="10"/>
  <c r="M111" i="34"/>
  <c r="W111" i="10"/>
  <c r="M112" i="34"/>
  <c r="W115" i="10"/>
  <c r="M116" i="34"/>
  <c r="W82" i="10"/>
  <c r="M83" i="34"/>
  <c r="M76" i="34"/>
  <c r="W75" i="10"/>
  <c r="W60" i="10"/>
  <c r="M61" i="34"/>
  <c r="M58" i="34"/>
  <c r="W57" i="10"/>
  <c r="W31" i="10"/>
  <c r="M32" i="34"/>
  <c r="W23" i="10"/>
  <c r="M24" i="34"/>
  <c r="M14" i="34"/>
  <c r="W13" i="10"/>
  <c r="T13" i="10" s="1"/>
  <c r="K412" i="16"/>
  <c r="N414" i="34"/>
  <c r="X420" i="10"/>
  <c r="N415" i="34"/>
  <c r="X421" i="10"/>
  <c r="T421" i="10" s="1"/>
  <c r="J421" i="10" s="1"/>
  <c r="N417" i="34"/>
  <c r="X423" i="10"/>
  <c r="T423" i="10" s="1"/>
  <c r="J423" i="10" s="1"/>
  <c r="N418" i="34"/>
  <c r="X424" i="10"/>
  <c r="N416" i="34"/>
  <c r="X422" i="10"/>
  <c r="T422" i="10" s="1"/>
  <c r="J422" i="10" s="1"/>
  <c r="X410" i="10"/>
  <c r="N411" i="34"/>
  <c r="N407" i="34"/>
  <c r="X406" i="10"/>
  <c r="K405" i="16"/>
  <c r="N412" i="34"/>
  <c r="X411" i="10"/>
  <c r="N408" i="34"/>
  <c r="X407" i="10"/>
  <c r="N409" i="34"/>
  <c r="X408" i="10"/>
  <c r="N404" i="34"/>
  <c r="X403" i="10"/>
  <c r="T403" i="10" s="1"/>
  <c r="J403" i="10" s="1"/>
  <c r="K398" i="16"/>
  <c r="X400" i="10"/>
  <c r="T400" i="10" s="1"/>
  <c r="J400" i="10" s="1"/>
  <c r="N401" i="34"/>
  <c r="N405" i="34"/>
  <c r="X404" i="10"/>
  <c r="T404" i="10" s="1"/>
  <c r="J404" i="10" s="1"/>
  <c r="N402" i="34"/>
  <c r="X401" i="10"/>
  <c r="N403" i="34"/>
  <c r="X402" i="10"/>
  <c r="T402" i="10" s="1"/>
  <c r="J402" i="10" s="1"/>
  <c r="N394" i="34"/>
  <c r="X393" i="10"/>
  <c r="X397" i="10"/>
  <c r="N398" i="34"/>
  <c r="N391" i="34"/>
  <c r="X390" i="10"/>
  <c r="T390" i="10" s="1"/>
  <c r="J390" i="10" s="1"/>
  <c r="K389" i="16"/>
  <c r="N395" i="34"/>
  <c r="X394" i="10"/>
  <c r="T394" i="10" s="1"/>
  <c r="J394" i="10" s="1"/>
  <c r="N393" i="34"/>
  <c r="X392" i="10"/>
  <c r="T392" i="10" s="1"/>
  <c r="J392" i="10" s="1"/>
  <c r="N392" i="34"/>
  <c r="X391" i="10"/>
  <c r="T391" i="10" s="1"/>
  <c r="J391" i="10" s="1"/>
  <c r="N396" i="34"/>
  <c r="X395" i="10"/>
  <c r="T395" i="10" s="1"/>
  <c r="J395" i="10" s="1"/>
  <c r="N397" i="34"/>
  <c r="X396" i="10"/>
  <c r="T396" i="10" s="1"/>
  <c r="J396" i="10" s="1"/>
  <c r="N382" i="34"/>
  <c r="X381" i="10"/>
  <c r="T381" i="10" s="1"/>
  <c r="J381" i="10" s="1"/>
  <c r="N377" i="34"/>
  <c r="X376" i="10"/>
  <c r="T376" i="10" s="1"/>
  <c r="J376" i="10" s="1"/>
  <c r="N386" i="34"/>
  <c r="X385" i="10"/>
  <c r="T385" i="10" s="1"/>
  <c r="J385" i="10" s="1"/>
  <c r="X377" i="10"/>
  <c r="N378" i="34"/>
  <c r="N383" i="34"/>
  <c r="X382" i="10"/>
  <c r="T382" i="10" s="1"/>
  <c r="J382" i="10" s="1"/>
  <c r="X386" i="10"/>
  <c r="N387" i="34"/>
  <c r="N380" i="34"/>
  <c r="X379" i="10"/>
  <c r="T379" i="10" s="1"/>
  <c r="J379" i="10" s="1"/>
  <c r="N384" i="34"/>
  <c r="X383" i="10"/>
  <c r="T383" i="10" s="1"/>
  <c r="J383" i="10" s="1"/>
  <c r="N388" i="34"/>
  <c r="X387" i="10"/>
  <c r="K374" i="16"/>
  <c r="N376" i="34"/>
  <c r="X375" i="10"/>
  <c r="T375" i="10" s="1"/>
  <c r="J375" i="10" s="1"/>
  <c r="N381" i="34"/>
  <c r="X380" i="10"/>
  <c r="T380" i="10" s="1"/>
  <c r="J380" i="10" s="1"/>
  <c r="N385" i="34"/>
  <c r="X384" i="10"/>
  <c r="T384" i="10" s="1"/>
  <c r="J384" i="10" s="1"/>
  <c r="N372" i="34"/>
  <c r="X371" i="10"/>
  <c r="T371" i="10" s="1"/>
  <c r="J371" i="10" s="1"/>
  <c r="K370" i="16"/>
  <c r="N373" i="34"/>
  <c r="X372" i="10"/>
  <c r="X373" i="10"/>
  <c r="N374" i="34"/>
  <c r="N369" i="34"/>
  <c r="X368" i="10"/>
  <c r="N370" i="34"/>
  <c r="X369" i="10"/>
  <c r="T369" i="10" s="1"/>
  <c r="J369" i="10" s="1"/>
  <c r="N368" i="34"/>
  <c r="K365" i="16"/>
  <c r="X367" i="10"/>
  <c r="T367" i="10" s="1"/>
  <c r="J367" i="10" s="1"/>
  <c r="X361" i="10"/>
  <c r="T361" i="10" s="1"/>
  <c r="J361" i="10" s="1"/>
  <c r="N362" i="34"/>
  <c r="N359" i="34"/>
  <c r="X358" i="10"/>
  <c r="T358" i="10" s="1"/>
  <c r="J358" i="10" s="1"/>
  <c r="N363" i="34"/>
  <c r="X362" i="10"/>
  <c r="T362" i="10" s="1"/>
  <c r="J362" i="10" s="1"/>
  <c r="N360" i="34"/>
  <c r="X359" i="10"/>
  <c r="T359" i="10" s="1"/>
  <c r="J359" i="10" s="1"/>
  <c r="N364" i="34"/>
  <c r="X363" i="10"/>
  <c r="T363" i="10" s="1"/>
  <c r="J363" i="10" s="1"/>
  <c r="K356" i="16"/>
  <c r="N358" i="34"/>
  <c r="X357" i="10"/>
  <c r="T357" i="10" s="1"/>
  <c r="J357" i="10" s="1"/>
  <c r="N361" i="34"/>
  <c r="X360" i="10"/>
  <c r="T360" i="10" s="1"/>
  <c r="J360" i="10" s="1"/>
  <c r="X364" i="10"/>
  <c r="T364" i="10" s="1"/>
  <c r="J364" i="10" s="1"/>
  <c r="N365" i="34"/>
  <c r="X347" i="10"/>
  <c r="T347" i="10" s="1"/>
  <c r="J347" i="10" s="1"/>
  <c r="K346" i="16"/>
  <c r="N348" i="34"/>
  <c r="N352" i="34"/>
  <c r="X351" i="10"/>
  <c r="X348" i="10"/>
  <c r="T348" i="10" s="1"/>
  <c r="J348" i="10" s="1"/>
  <c r="N349" i="34"/>
  <c r="N353" i="34"/>
  <c r="X352" i="10"/>
  <c r="T352" i="10" s="1"/>
  <c r="J352" i="10" s="1"/>
  <c r="N350" i="34"/>
  <c r="X349" i="10"/>
  <c r="N354" i="34"/>
  <c r="X353" i="10"/>
  <c r="N351" i="34"/>
  <c r="X350" i="10"/>
  <c r="X354" i="10"/>
  <c r="T354" i="10" s="1"/>
  <c r="J354" i="10" s="1"/>
  <c r="N355" i="34"/>
  <c r="N340" i="34"/>
  <c r="X339" i="10"/>
  <c r="T339" i="10" s="1"/>
  <c r="J339" i="10" s="1"/>
  <c r="N344" i="34"/>
  <c r="X343" i="10"/>
  <c r="T343" i="10" s="1"/>
  <c r="J343" i="10" s="1"/>
  <c r="X340" i="10"/>
  <c r="T340" i="10" s="1"/>
  <c r="J340" i="10" s="1"/>
  <c r="N341" i="34"/>
  <c r="X345" i="10"/>
  <c r="T345" i="10" s="1"/>
  <c r="J345" i="10" s="1"/>
  <c r="N346" i="34"/>
  <c r="N338" i="34"/>
  <c r="K336" i="16"/>
  <c r="X337" i="10"/>
  <c r="T337" i="10" s="1"/>
  <c r="J337" i="10" s="1"/>
  <c r="N342" i="34"/>
  <c r="X341" i="10"/>
  <c r="T341" i="10" s="1"/>
  <c r="J341" i="10" s="1"/>
  <c r="N339" i="34"/>
  <c r="X338" i="10"/>
  <c r="T338" i="10" s="1"/>
  <c r="J338" i="10" s="1"/>
  <c r="X342" i="10"/>
  <c r="T342" i="10" s="1"/>
  <c r="J342" i="10" s="1"/>
  <c r="N343" i="34"/>
  <c r="X329" i="10"/>
  <c r="N330" i="34"/>
  <c r="N331" i="34"/>
  <c r="X330" i="10"/>
  <c r="N336" i="34"/>
  <c r="X335" i="10"/>
  <c r="T335" i="10" s="1"/>
  <c r="J335" i="10" s="1"/>
  <c r="N328" i="34"/>
  <c r="K326" i="16"/>
  <c r="X327" i="10"/>
  <c r="T327" i="10" s="1"/>
  <c r="J327" i="10" s="1"/>
  <c r="N332" i="34"/>
  <c r="X331" i="10"/>
  <c r="X334" i="10"/>
  <c r="T334" i="10" s="1"/>
  <c r="J334" i="10" s="1"/>
  <c r="N335" i="34"/>
  <c r="N329" i="34"/>
  <c r="X328" i="10"/>
  <c r="T328" i="10" s="1"/>
  <c r="J328" i="10" s="1"/>
  <c r="X332" i="10"/>
  <c r="T332" i="10" s="1"/>
  <c r="J332" i="10" s="1"/>
  <c r="N333" i="34"/>
  <c r="N324" i="34"/>
  <c r="X323" i="10"/>
  <c r="T323" i="10" s="1"/>
  <c r="J323" i="10" s="1"/>
  <c r="N320" i="34"/>
  <c r="X319" i="10"/>
  <c r="T319" i="10" s="1"/>
  <c r="J319" i="10" s="1"/>
  <c r="N325" i="34"/>
  <c r="X324" i="10"/>
  <c r="T324" i="10" s="1"/>
  <c r="J324" i="10" s="1"/>
  <c r="X321" i="10"/>
  <c r="N322" i="34"/>
  <c r="N319" i="34"/>
  <c r="K317" i="16"/>
  <c r="X318" i="10"/>
  <c r="X320" i="10"/>
  <c r="T320" i="10" s="1"/>
  <c r="J320" i="10" s="1"/>
  <c r="N321" i="34"/>
  <c r="X325" i="10"/>
  <c r="N326" i="34"/>
  <c r="N311" i="34"/>
  <c r="X310" i="10"/>
  <c r="T310" i="10" s="1"/>
  <c r="J310" i="10" s="1"/>
  <c r="N316" i="34"/>
  <c r="X315" i="10"/>
  <c r="T315" i="10" s="1"/>
  <c r="J315" i="10" s="1"/>
  <c r="N313" i="34"/>
  <c r="X312" i="10"/>
  <c r="T312" i="10" s="1"/>
  <c r="J312" i="10" s="1"/>
  <c r="N317" i="34"/>
  <c r="X316" i="10"/>
  <c r="T316" i="10" s="1"/>
  <c r="J316" i="10" s="1"/>
  <c r="N314" i="34"/>
  <c r="X313" i="10"/>
  <c r="T313" i="10" s="1"/>
  <c r="J313" i="10" s="1"/>
  <c r="X309" i="10"/>
  <c r="K308" i="16"/>
  <c r="N310" i="34"/>
  <c r="N315" i="34"/>
  <c r="X314" i="10"/>
  <c r="T314" i="10" s="1"/>
  <c r="J314" i="10" s="1"/>
  <c r="N306" i="34"/>
  <c r="X305" i="10"/>
  <c r="T305" i="10" s="1"/>
  <c r="J305" i="10" s="1"/>
  <c r="X306" i="10"/>
  <c r="T306" i="10" s="1"/>
  <c r="J306" i="10" s="1"/>
  <c r="N307" i="34"/>
  <c r="X304" i="10"/>
  <c r="T304" i="10" s="1"/>
  <c r="J304" i="10" s="1"/>
  <c r="N305" i="34"/>
  <c r="X301" i="10"/>
  <c r="T301" i="10" s="1"/>
  <c r="J301" i="10" s="1"/>
  <c r="N302" i="34"/>
  <c r="K299" i="16"/>
  <c r="N303" i="34"/>
  <c r="X302" i="10"/>
  <c r="T302" i="10" s="1"/>
  <c r="J302" i="10" s="1"/>
  <c r="X303" i="10"/>
  <c r="T303" i="10" s="1"/>
  <c r="J303" i="10" s="1"/>
  <c r="N304" i="34"/>
  <c r="N308" i="34"/>
  <c r="X307" i="10"/>
  <c r="T307" i="10" s="1"/>
  <c r="J307" i="10" s="1"/>
  <c r="N284" i="34"/>
  <c r="X283" i="10"/>
  <c r="T283" i="10" s="1"/>
  <c r="J283" i="10" s="1"/>
  <c r="X287" i="10"/>
  <c r="T287" i="10" s="1"/>
  <c r="J287" i="10" s="1"/>
  <c r="N288" i="34"/>
  <c r="N293" i="34"/>
  <c r="X292" i="10"/>
  <c r="T292" i="10" s="1"/>
  <c r="J292" i="10" s="1"/>
  <c r="X296" i="10"/>
  <c r="T296" i="10" s="1"/>
  <c r="J296" i="10" s="1"/>
  <c r="N297" i="34"/>
  <c r="X284" i="10"/>
  <c r="T284" i="10" s="1"/>
  <c r="J284" i="10" s="1"/>
  <c r="N285" i="34"/>
  <c r="N289" i="34"/>
  <c r="X288" i="10"/>
  <c r="T288" i="10" s="1"/>
  <c r="J288" i="10" s="1"/>
  <c r="N294" i="34"/>
  <c r="X293" i="10"/>
  <c r="T293" i="10" s="1"/>
  <c r="J293" i="10" s="1"/>
  <c r="X297" i="10"/>
  <c r="T297" i="10" s="1"/>
  <c r="J297" i="10" s="1"/>
  <c r="N298" i="34"/>
  <c r="N286" i="34"/>
  <c r="X285" i="10"/>
  <c r="T285" i="10" s="1"/>
  <c r="J285" i="10" s="1"/>
  <c r="N295" i="34"/>
  <c r="X294" i="10"/>
  <c r="T294" i="10" s="1"/>
  <c r="J294" i="10" s="1"/>
  <c r="N299" i="34"/>
  <c r="X298" i="10"/>
  <c r="T298" i="10" s="1"/>
  <c r="J298" i="10" s="1"/>
  <c r="N283" i="34"/>
  <c r="K281" i="16"/>
  <c r="X282" i="10"/>
  <c r="T282" i="10" s="1"/>
  <c r="J282" i="10" s="1"/>
  <c r="N287" i="34"/>
  <c r="X286" i="10"/>
  <c r="T286" i="10" s="1"/>
  <c r="J286" i="10" s="1"/>
  <c r="K290" i="16"/>
  <c r="X291" i="10"/>
  <c r="T291" i="10" s="1"/>
  <c r="J291" i="10" s="1"/>
  <c r="N292" i="34"/>
  <c r="X295" i="10"/>
  <c r="T295" i="10" s="1"/>
  <c r="J295" i="10" s="1"/>
  <c r="N296" i="34"/>
  <c r="N266" i="34"/>
  <c r="X265" i="10"/>
  <c r="T265" i="10" s="1"/>
  <c r="J265" i="10" s="1"/>
  <c r="N271" i="34"/>
  <c r="X270" i="10"/>
  <c r="T270" i="10" s="1"/>
  <c r="J270" i="10" s="1"/>
  <c r="N275" i="34"/>
  <c r="X274" i="10"/>
  <c r="N280" i="34"/>
  <c r="X279" i="10"/>
  <c r="T279" i="10" s="1"/>
  <c r="J279" i="10" s="1"/>
  <c r="N267" i="34"/>
  <c r="X266" i="10"/>
  <c r="T266" i="10" s="1"/>
  <c r="J266" i="10" s="1"/>
  <c r="X271" i="10"/>
  <c r="T271" i="10" s="1"/>
  <c r="J271" i="10" s="1"/>
  <c r="N272" i="34"/>
  <c r="N276" i="34"/>
  <c r="X275" i="10"/>
  <c r="T275" i="10" s="1"/>
  <c r="J275" i="10" s="1"/>
  <c r="N281" i="34"/>
  <c r="X280" i="10"/>
  <c r="T280" i="10" s="1"/>
  <c r="J280" i="10" s="1"/>
  <c r="N269" i="34"/>
  <c r="X268" i="10"/>
  <c r="T268" i="10" s="1"/>
  <c r="J268" i="10" s="1"/>
  <c r="N277" i="34"/>
  <c r="X276" i="10"/>
  <c r="T276" i="10" s="1"/>
  <c r="J276" i="10" s="1"/>
  <c r="X264" i="10"/>
  <c r="T264" i="10" s="1"/>
  <c r="J264" i="10" s="1"/>
  <c r="K263" i="16"/>
  <c r="N265" i="34"/>
  <c r="N270" i="34"/>
  <c r="X269" i="10"/>
  <c r="T269" i="10" s="1"/>
  <c r="J269" i="10" s="1"/>
  <c r="N274" i="34"/>
  <c r="X273" i="10"/>
  <c r="T273" i="10" s="1"/>
  <c r="J273" i="10" s="1"/>
  <c r="K272" i="16"/>
  <c r="N278" i="34"/>
  <c r="X277" i="10"/>
  <c r="T277" i="10" s="1"/>
  <c r="J277" i="10" s="1"/>
  <c r="N260" i="34"/>
  <c r="X259" i="10"/>
  <c r="T259" i="10" s="1"/>
  <c r="J259" i="10" s="1"/>
  <c r="N259" i="34"/>
  <c r="X258" i="10"/>
  <c r="T258" i="10" s="1"/>
  <c r="J258" i="10" s="1"/>
  <c r="N263" i="34"/>
  <c r="X262" i="10"/>
  <c r="T262" i="10" s="1"/>
  <c r="J262" i="10" s="1"/>
  <c r="K254" i="16"/>
  <c r="N256" i="34"/>
  <c r="X255" i="10"/>
  <c r="T255" i="10" s="1"/>
  <c r="J255" i="10" s="1"/>
  <c r="N261" i="34"/>
  <c r="X260" i="10"/>
  <c r="T260" i="10" s="1"/>
  <c r="J260" i="10" s="1"/>
  <c r="X257" i="10"/>
  <c r="T257" i="10" s="1"/>
  <c r="J257" i="10" s="1"/>
  <c r="N258" i="34"/>
  <c r="N262" i="34"/>
  <c r="X261" i="10"/>
  <c r="T261" i="10" s="1"/>
  <c r="J261" i="10" s="1"/>
  <c r="N252" i="34"/>
  <c r="X251" i="10"/>
  <c r="T251" i="10" s="1"/>
  <c r="J251" i="10" s="1"/>
  <c r="N249" i="34"/>
  <c r="X248" i="10"/>
  <c r="T248" i="10" s="1"/>
  <c r="J248" i="10" s="1"/>
  <c r="N253" i="34"/>
  <c r="X252" i="10"/>
  <c r="T252" i="10" s="1"/>
  <c r="J252" i="10" s="1"/>
  <c r="N248" i="34"/>
  <c r="X247" i="10"/>
  <c r="T247" i="10" s="1"/>
  <c r="J247" i="10" s="1"/>
  <c r="N250" i="34"/>
  <c r="X249" i="10"/>
  <c r="T249" i="10" s="1"/>
  <c r="J249" i="10" s="1"/>
  <c r="X253" i="10"/>
  <c r="T253" i="10" s="1"/>
  <c r="J253" i="10" s="1"/>
  <c r="N254" i="34"/>
  <c r="X246" i="10"/>
  <c r="T246" i="10" s="1"/>
  <c r="J246" i="10" s="1"/>
  <c r="K245" i="16"/>
  <c r="N247" i="34"/>
  <c r="N251" i="34"/>
  <c r="X250" i="10"/>
  <c r="T250" i="10" s="1"/>
  <c r="J250" i="10" s="1"/>
  <c r="N236" i="34"/>
  <c r="X235" i="10"/>
  <c r="T235" i="10" s="1"/>
  <c r="J235" i="10" s="1"/>
  <c r="X243" i="10"/>
  <c r="T243" i="10" s="1"/>
  <c r="J243" i="10" s="1"/>
  <c r="N244" i="34"/>
  <c r="N241" i="34"/>
  <c r="X240" i="10"/>
  <c r="T240" i="10" s="1"/>
  <c r="J240" i="10" s="1"/>
  <c r="N245" i="34"/>
  <c r="X244" i="10"/>
  <c r="T244" i="10" s="1"/>
  <c r="J244" i="10" s="1"/>
  <c r="N231" i="34"/>
  <c r="X230" i="10"/>
  <c r="T230" i="10" s="1"/>
  <c r="J230" i="10" s="1"/>
  <c r="N240" i="34"/>
  <c r="X239" i="10"/>
  <c r="T239" i="10" s="1"/>
  <c r="J239" i="10" s="1"/>
  <c r="N232" i="34"/>
  <c r="X231" i="10"/>
  <c r="T231" i="10" s="1"/>
  <c r="J231" i="10" s="1"/>
  <c r="X228" i="10"/>
  <c r="T228" i="10" s="1"/>
  <c r="J228" i="10" s="1"/>
  <c r="K227" i="16"/>
  <c r="N229" i="34"/>
  <c r="N233" i="34"/>
  <c r="X232" i="10"/>
  <c r="T232" i="10" s="1"/>
  <c r="J232" i="10" s="1"/>
  <c r="K236" i="16"/>
  <c r="N238" i="34"/>
  <c r="X237" i="10"/>
  <c r="T237" i="10" s="1"/>
  <c r="J237" i="10" s="1"/>
  <c r="X241" i="10"/>
  <c r="T241" i="10" s="1"/>
  <c r="J241" i="10" s="1"/>
  <c r="N242" i="34"/>
  <c r="N230" i="34"/>
  <c r="X229" i="10"/>
  <c r="T229" i="10" s="1"/>
  <c r="J229" i="10" s="1"/>
  <c r="X233" i="10"/>
  <c r="T233" i="10" s="1"/>
  <c r="J233" i="10" s="1"/>
  <c r="N234" i="34"/>
  <c r="N239" i="34"/>
  <c r="X238" i="10"/>
  <c r="T238" i="10" s="1"/>
  <c r="J238" i="10" s="1"/>
  <c r="N243" i="34"/>
  <c r="X242" i="10"/>
  <c r="T242" i="10" s="1"/>
  <c r="J242" i="10" s="1"/>
  <c r="X205" i="10"/>
  <c r="T205" i="10" s="1"/>
  <c r="J205" i="10" s="1"/>
  <c r="N206" i="34"/>
  <c r="X214" i="10"/>
  <c r="T214" i="10" s="1"/>
  <c r="J214" i="10" s="1"/>
  <c r="N215" i="34"/>
  <c r="X222" i="10"/>
  <c r="T222" i="10" s="1"/>
  <c r="J222" i="10" s="1"/>
  <c r="N223" i="34"/>
  <c r="N203" i="34"/>
  <c r="K200" i="16"/>
  <c r="X202" i="10"/>
  <c r="T202" i="10" s="1"/>
  <c r="J202" i="10" s="1"/>
  <c r="N207" i="34"/>
  <c r="X206" i="10"/>
  <c r="T206" i="10" s="1"/>
  <c r="J206" i="10" s="1"/>
  <c r="N211" i="34"/>
  <c r="X210" i="10"/>
  <c r="T210" i="10" s="1"/>
  <c r="J210" i="10" s="1"/>
  <c r="K209" i="16"/>
  <c r="N216" i="34"/>
  <c r="X215" i="10"/>
  <c r="T215" i="10" s="1"/>
  <c r="J215" i="10" s="1"/>
  <c r="N220" i="34"/>
  <c r="X219" i="10"/>
  <c r="T219" i="10" s="1"/>
  <c r="J219" i="10" s="1"/>
  <c r="K218" i="16"/>
  <c r="N225" i="34"/>
  <c r="X224" i="10"/>
  <c r="T224" i="10" s="1"/>
  <c r="J224" i="10" s="1"/>
  <c r="X203" i="10"/>
  <c r="T203" i="10" s="1"/>
  <c r="J203" i="10" s="1"/>
  <c r="N204" i="34"/>
  <c r="N208" i="34"/>
  <c r="X207" i="10"/>
  <c r="T207" i="10" s="1"/>
  <c r="J207" i="10" s="1"/>
  <c r="N212" i="34"/>
  <c r="X211" i="10"/>
  <c r="T211" i="10" s="1"/>
  <c r="J211" i="10" s="1"/>
  <c r="N217" i="34"/>
  <c r="X216" i="10"/>
  <c r="T216" i="10" s="1"/>
  <c r="J216" i="10" s="1"/>
  <c r="N221" i="34"/>
  <c r="X220" i="10"/>
  <c r="T220" i="10" s="1"/>
  <c r="J220" i="10" s="1"/>
  <c r="X225" i="10"/>
  <c r="T225" i="10" s="1"/>
  <c r="J225" i="10" s="1"/>
  <c r="N226" i="34"/>
  <c r="X204" i="10"/>
  <c r="T204" i="10" s="1"/>
  <c r="J204" i="10" s="1"/>
  <c r="N205" i="34"/>
  <c r="N209" i="34"/>
  <c r="X208" i="10"/>
  <c r="T208" i="10" s="1"/>
  <c r="J208" i="10" s="1"/>
  <c r="X213" i="10"/>
  <c r="T213" i="10" s="1"/>
  <c r="J213" i="10" s="1"/>
  <c r="N214" i="34"/>
  <c r="N218" i="34"/>
  <c r="X217" i="10"/>
  <c r="T217" i="10" s="1"/>
  <c r="J217" i="10" s="1"/>
  <c r="N222" i="34"/>
  <c r="X221" i="10"/>
  <c r="T221" i="10" s="1"/>
  <c r="J221" i="10" s="1"/>
  <c r="N227" i="34"/>
  <c r="X226" i="10"/>
  <c r="T226" i="10" s="1"/>
  <c r="J226" i="10" s="1"/>
  <c r="N199" i="34"/>
  <c r="X198" i="10"/>
  <c r="T198" i="10" s="1"/>
  <c r="J198" i="10" s="1"/>
  <c r="N200" i="34"/>
  <c r="X199" i="10"/>
  <c r="T199" i="10" s="1"/>
  <c r="J199" i="10" s="1"/>
  <c r="N193" i="34"/>
  <c r="X192" i="10"/>
  <c r="T192" i="10" s="1"/>
  <c r="J192" i="10" s="1"/>
  <c r="K191" i="16"/>
  <c r="N197" i="34"/>
  <c r="X196" i="10"/>
  <c r="T196" i="10" s="1"/>
  <c r="J196" i="10" s="1"/>
  <c r="N196" i="34"/>
  <c r="X195" i="10"/>
  <c r="T195" i="10" s="1"/>
  <c r="J195" i="10" s="1"/>
  <c r="N194" i="34"/>
  <c r="X193" i="10"/>
  <c r="T193" i="10" s="1"/>
  <c r="J193" i="10" s="1"/>
  <c r="N198" i="34"/>
  <c r="X197" i="10"/>
  <c r="T197" i="10" s="1"/>
  <c r="J197" i="10" s="1"/>
  <c r="N195" i="34"/>
  <c r="X194" i="10"/>
  <c r="T194" i="10" s="1"/>
  <c r="J194" i="10" s="1"/>
  <c r="N186" i="34"/>
  <c r="X185" i="10"/>
  <c r="T185" i="10" s="1"/>
  <c r="J185" i="10" s="1"/>
  <c r="N190" i="34"/>
  <c r="X189" i="10"/>
  <c r="T189" i="10" s="1"/>
  <c r="J189" i="10" s="1"/>
  <c r="N184" i="34"/>
  <c r="K182" i="16"/>
  <c r="X183" i="10"/>
  <c r="T183" i="10" s="1"/>
  <c r="J183" i="10" s="1"/>
  <c r="N188" i="34"/>
  <c r="X187" i="10"/>
  <c r="T187" i="10" s="1"/>
  <c r="J187" i="10" s="1"/>
  <c r="N185" i="34"/>
  <c r="X184" i="10"/>
  <c r="T184" i="10" s="1"/>
  <c r="J184" i="10" s="1"/>
  <c r="N189" i="34"/>
  <c r="X188" i="10"/>
  <c r="T188" i="10" s="1"/>
  <c r="J188" i="10" s="1"/>
  <c r="X186" i="10"/>
  <c r="T186" i="10" s="1"/>
  <c r="J186" i="10" s="1"/>
  <c r="N187" i="34"/>
  <c r="N177" i="34"/>
  <c r="X176" i="10"/>
  <c r="T176" i="10" s="1"/>
  <c r="J176" i="10" s="1"/>
  <c r="X181" i="10"/>
  <c r="N182" i="34"/>
  <c r="N175" i="34"/>
  <c r="X174" i="10"/>
  <c r="T174" i="10" s="1"/>
  <c r="J174" i="10" s="1"/>
  <c r="K173" i="16"/>
  <c r="X178" i="10"/>
  <c r="T178" i="10" s="1"/>
  <c r="J178" i="10" s="1"/>
  <c r="N179" i="34"/>
  <c r="N178" i="34"/>
  <c r="X177" i="10"/>
  <c r="T177" i="10" s="1"/>
  <c r="J177" i="10" s="1"/>
  <c r="N176" i="34"/>
  <c r="X175" i="10"/>
  <c r="T175" i="10" s="1"/>
  <c r="J175" i="10" s="1"/>
  <c r="N181" i="34"/>
  <c r="X180" i="10"/>
  <c r="N167" i="34"/>
  <c r="X166" i="10"/>
  <c r="T166" i="10" s="1"/>
  <c r="J166" i="10" s="1"/>
  <c r="K164" i="16"/>
  <c r="X165" i="10"/>
  <c r="T165" i="10" s="1"/>
  <c r="J165" i="10" s="1"/>
  <c r="N166" i="34"/>
  <c r="N171" i="34"/>
  <c r="X170" i="10"/>
  <c r="N172" i="34"/>
  <c r="X171" i="10"/>
  <c r="T171" i="10" s="1"/>
  <c r="J171" i="10" s="1"/>
  <c r="X167" i="10"/>
  <c r="T167" i="10" s="1"/>
  <c r="J167" i="10" s="1"/>
  <c r="N168" i="34"/>
  <c r="N173" i="34"/>
  <c r="X172" i="10"/>
  <c r="T172" i="10" s="1"/>
  <c r="J172" i="10" s="1"/>
  <c r="N170" i="34"/>
  <c r="X169" i="10"/>
  <c r="X156" i="10"/>
  <c r="T156" i="10" s="1"/>
  <c r="J156" i="10" s="1"/>
  <c r="K155" i="16"/>
  <c r="N157" i="34"/>
  <c r="N160" i="34"/>
  <c r="X159" i="10"/>
  <c r="T159" i="10" s="1"/>
  <c r="J159" i="10" s="1"/>
  <c r="X163" i="10"/>
  <c r="T163" i="10" s="1"/>
  <c r="J163" i="10" s="1"/>
  <c r="N164" i="34"/>
  <c r="N161" i="34"/>
  <c r="X160" i="10"/>
  <c r="T160" i="10" s="1"/>
  <c r="J160" i="10" s="1"/>
  <c r="N162" i="34"/>
  <c r="X161" i="10"/>
  <c r="T161" i="10" s="1"/>
  <c r="J161" i="10" s="1"/>
  <c r="N159" i="34"/>
  <c r="X158" i="10"/>
  <c r="T158" i="10" s="1"/>
  <c r="J158" i="10" s="1"/>
  <c r="N163" i="34"/>
  <c r="X162" i="10"/>
  <c r="T162" i="10" s="1"/>
  <c r="J162" i="10" s="1"/>
  <c r="X149" i="10"/>
  <c r="T149" i="10" s="1"/>
  <c r="J149" i="10" s="1"/>
  <c r="N150" i="34"/>
  <c r="N154" i="34"/>
  <c r="X153" i="10"/>
  <c r="T153" i="10" s="1"/>
  <c r="J153" i="10" s="1"/>
  <c r="N149" i="34"/>
  <c r="X148" i="10"/>
  <c r="T148" i="10" s="1"/>
  <c r="J148" i="10" s="1"/>
  <c r="N151" i="34"/>
  <c r="X150" i="10"/>
  <c r="T150" i="10" s="1"/>
  <c r="J150" i="10" s="1"/>
  <c r="N155" i="34"/>
  <c r="X154" i="10"/>
  <c r="T154" i="10" s="1"/>
  <c r="J154" i="10" s="1"/>
  <c r="K146" i="16"/>
  <c r="N148" i="34"/>
  <c r="X147" i="10"/>
  <c r="T147" i="10" s="1"/>
  <c r="J147" i="10" s="1"/>
  <c r="X151" i="10"/>
  <c r="T151" i="10" s="1"/>
  <c r="J151" i="10" s="1"/>
  <c r="N152" i="34"/>
  <c r="N153" i="34"/>
  <c r="X152" i="10"/>
  <c r="T152" i="10" s="1"/>
  <c r="J152" i="10" s="1"/>
  <c r="N138" i="34"/>
  <c r="X137" i="10"/>
  <c r="K136" i="16"/>
  <c r="N142" i="34"/>
  <c r="X141" i="10"/>
  <c r="N146" i="34"/>
  <c r="X145" i="10"/>
  <c r="T145" i="10" s="1"/>
  <c r="J145" i="10" s="1"/>
  <c r="N139" i="34"/>
  <c r="X138" i="10"/>
  <c r="T138" i="10" s="1"/>
  <c r="J138" i="10" s="1"/>
  <c r="N140" i="34"/>
  <c r="X139" i="10"/>
  <c r="T139" i="10" s="1"/>
  <c r="J139" i="10" s="1"/>
  <c r="N144" i="34"/>
  <c r="X143" i="10"/>
  <c r="X142" i="10"/>
  <c r="N143" i="34"/>
  <c r="X140" i="10"/>
  <c r="N141" i="34"/>
  <c r="N145" i="34"/>
  <c r="X144" i="10"/>
  <c r="T144" i="10" s="1"/>
  <c r="J144" i="10" s="1"/>
  <c r="N132" i="34"/>
  <c r="X131" i="10"/>
  <c r="T131" i="10" s="1"/>
  <c r="J131" i="10" s="1"/>
  <c r="N131" i="34"/>
  <c r="X130" i="10"/>
  <c r="T130" i="10" s="1"/>
  <c r="J130" i="10" s="1"/>
  <c r="N129" i="34"/>
  <c r="K127" i="16"/>
  <c r="X128" i="10"/>
  <c r="T128" i="10" s="1"/>
  <c r="J128" i="10" s="1"/>
  <c r="X132" i="10"/>
  <c r="T132" i="10" s="1"/>
  <c r="J132" i="10" s="1"/>
  <c r="N133" i="34"/>
  <c r="N130" i="34"/>
  <c r="X129" i="10"/>
  <c r="T129" i="10" s="1"/>
  <c r="J129" i="10" s="1"/>
  <c r="N134" i="34"/>
  <c r="X133" i="10"/>
  <c r="T133" i="10" s="1"/>
  <c r="J133" i="10" s="1"/>
  <c r="X134" i="10"/>
  <c r="T134" i="10" s="1"/>
  <c r="J134" i="10" s="1"/>
  <c r="N135" i="34"/>
  <c r="X125" i="10"/>
  <c r="T125" i="10" s="1"/>
  <c r="J125" i="10" s="1"/>
  <c r="N126" i="34"/>
  <c r="N121" i="34"/>
  <c r="X120" i="10"/>
  <c r="T120" i="10" s="1"/>
  <c r="J120" i="10" s="1"/>
  <c r="X121" i="10"/>
  <c r="T121" i="10" s="1"/>
  <c r="J121" i="10" s="1"/>
  <c r="N122" i="34"/>
  <c r="N127" i="34"/>
  <c r="X126" i="10"/>
  <c r="T126" i="10" s="1"/>
  <c r="J126" i="10" s="1"/>
  <c r="N120" i="34"/>
  <c r="X119" i="10"/>
  <c r="T119" i="10" s="1"/>
  <c r="J119" i="10" s="1"/>
  <c r="K118" i="16"/>
  <c r="N124" i="34"/>
  <c r="X123" i="10"/>
  <c r="T123" i="10" s="1"/>
  <c r="J123" i="10" s="1"/>
  <c r="N123" i="34"/>
  <c r="X122" i="10"/>
  <c r="T122" i="10" s="1"/>
  <c r="J122" i="10" s="1"/>
  <c r="N113" i="34"/>
  <c r="X112" i="10"/>
  <c r="T112" i="10" s="1"/>
  <c r="J112" i="10" s="1"/>
  <c r="N118" i="34"/>
  <c r="X117" i="10"/>
  <c r="N115" i="34"/>
  <c r="X114" i="10"/>
  <c r="T114" i="10" s="1"/>
  <c r="J114" i="10" s="1"/>
  <c r="N111" i="34"/>
  <c r="K109" i="16"/>
  <c r="X110" i="10"/>
  <c r="N116" i="34"/>
  <c r="X115" i="10"/>
  <c r="N112" i="34"/>
  <c r="X111" i="10"/>
  <c r="T111" i="10" s="1"/>
  <c r="J111" i="10" s="1"/>
  <c r="N117" i="34"/>
  <c r="X116" i="10"/>
  <c r="N105" i="34"/>
  <c r="X104" i="10"/>
  <c r="T104" i="10" s="1"/>
  <c r="J104" i="10" s="1"/>
  <c r="N108" i="34"/>
  <c r="X107" i="10"/>
  <c r="T107" i="10" s="1"/>
  <c r="J107" i="10" s="1"/>
  <c r="N109" i="34"/>
  <c r="X108" i="10"/>
  <c r="T108" i="10" s="1"/>
  <c r="J108" i="10" s="1"/>
  <c r="N106" i="34"/>
  <c r="X105" i="10"/>
  <c r="T105" i="10" s="1"/>
  <c r="J105" i="10" s="1"/>
  <c r="N104" i="34"/>
  <c r="X103" i="10"/>
  <c r="T103" i="10" s="1"/>
  <c r="J103" i="10" s="1"/>
  <c r="N102" i="34"/>
  <c r="X101" i="10"/>
  <c r="T101" i="10" s="1"/>
  <c r="J101" i="10" s="1"/>
  <c r="K100" i="16"/>
  <c r="X106" i="10"/>
  <c r="T106" i="10" s="1"/>
  <c r="J106" i="10" s="1"/>
  <c r="N107" i="34"/>
  <c r="N96" i="34"/>
  <c r="X95" i="10"/>
  <c r="T95" i="10" s="1"/>
  <c r="J95" i="10" s="1"/>
  <c r="X99" i="10"/>
  <c r="T99" i="10" s="1"/>
  <c r="J99" i="10" s="1"/>
  <c r="N100" i="34"/>
  <c r="X96" i="10"/>
  <c r="T96" i="10" s="1"/>
  <c r="J96" i="10" s="1"/>
  <c r="N97" i="34"/>
  <c r="N94" i="34"/>
  <c r="X93" i="10"/>
  <c r="T93" i="10" s="1"/>
  <c r="J93" i="10" s="1"/>
  <c r="K91" i="16"/>
  <c r="N98" i="34"/>
  <c r="X97" i="10"/>
  <c r="T97" i="10" s="1"/>
  <c r="J97" i="10" s="1"/>
  <c r="N95" i="34"/>
  <c r="X94" i="10"/>
  <c r="T94" i="10" s="1"/>
  <c r="J94" i="10" s="1"/>
  <c r="N99" i="34"/>
  <c r="X98" i="10"/>
  <c r="T98" i="10" s="1"/>
  <c r="J98" i="10" s="1"/>
  <c r="K81" i="16"/>
  <c r="N83" i="34"/>
  <c r="X82" i="10"/>
  <c r="T82" i="10" s="1"/>
  <c r="J82" i="10" s="1"/>
  <c r="N84" i="34"/>
  <c r="X83" i="10"/>
  <c r="T83" i="10" s="1"/>
  <c r="J83" i="10" s="1"/>
  <c r="X88" i="10"/>
  <c r="T88" i="10" s="1"/>
  <c r="J88" i="10" s="1"/>
  <c r="N89" i="34"/>
  <c r="N85" i="34"/>
  <c r="X84" i="10"/>
  <c r="T84" i="10" s="1"/>
  <c r="J84" i="10" s="1"/>
  <c r="N90" i="34"/>
  <c r="X89" i="10"/>
  <c r="T89" i="10" s="1"/>
  <c r="J89" i="10" s="1"/>
  <c r="N86" i="34"/>
  <c r="X85" i="10"/>
  <c r="T85" i="10" s="1"/>
  <c r="J85" i="10" s="1"/>
  <c r="N91" i="34"/>
  <c r="X90" i="10"/>
  <c r="T90" i="10" s="1"/>
  <c r="J90" i="10" s="1"/>
  <c r="N87" i="34"/>
  <c r="X86" i="10"/>
  <c r="T86" i="10" s="1"/>
  <c r="J86" i="10" s="1"/>
  <c r="X78" i="10"/>
  <c r="T78" i="10" s="1"/>
  <c r="J78" i="10" s="1"/>
  <c r="N79" i="34"/>
  <c r="K74" i="16"/>
  <c r="N76" i="34"/>
  <c r="X75" i="10"/>
  <c r="X79" i="10"/>
  <c r="T79" i="10" s="1"/>
  <c r="J79" i="10" s="1"/>
  <c r="N80" i="34"/>
  <c r="X76" i="10"/>
  <c r="T76" i="10" s="1"/>
  <c r="J76" i="10" s="1"/>
  <c r="N77" i="34"/>
  <c r="X77" i="10"/>
  <c r="T77" i="10" s="1"/>
  <c r="J77" i="10" s="1"/>
  <c r="N78" i="34"/>
  <c r="N71" i="34"/>
  <c r="X70" i="10"/>
  <c r="T70" i="10" s="1"/>
  <c r="J70" i="10" s="1"/>
  <c r="N62" i="34"/>
  <c r="X61" i="10"/>
  <c r="T61" i="10" s="1"/>
  <c r="J61" i="10" s="1"/>
  <c r="X66" i="10"/>
  <c r="T66" i="10" s="1"/>
  <c r="J66" i="10" s="1"/>
  <c r="N67" i="34"/>
  <c r="X73" i="10"/>
  <c r="T73" i="10" s="1"/>
  <c r="J73" i="10" s="1"/>
  <c r="N74" i="34"/>
  <c r="N72" i="34"/>
  <c r="X71" i="10"/>
  <c r="T71" i="10" s="1"/>
  <c r="J71" i="10" s="1"/>
  <c r="X67" i="10"/>
  <c r="T67" i="10" s="1"/>
  <c r="J67" i="10" s="1"/>
  <c r="N68" i="34"/>
  <c r="N61" i="34"/>
  <c r="K59" i="16"/>
  <c r="X60" i="10"/>
  <c r="X57" i="10"/>
  <c r="N58" i="34"/>
  <c r="N53" i="34"/>
  <c r="K51" i="16"/>
  <c r="X52" i="10"/>
  <c r="T52" i="10" s="1"/>
  <c r="J52" i="10" s="1"/>
  <c r="N59" i="34"/>
  <c r="X58" i="10"/>
  <c r="T58" i="10" s="1"/>
  <c r="J58" i="10" s="1"/>
  <c r="X53" i="10"/>
  <c r="N54" i="34"/>
  <c r="N55" i="34"/>
  <c r="X54" i="10"/>
  <c r="N47" i="34"/>
  <c r="X46" i="10"/>
  <c r="T46" i="10" s="1"/>
  <c r="J46" i="10" s="1"/>
  <c r="N51" i="34"/>
  <c r="X50" i="10"/>
  <c r="T50" i="10" s="1"/>
  <c r="J50" i="10" s="1"/>
  <c r="X47" i="10"/>
  <c r="T47" i="10" s="1"/>
  <c r="J47" i="10" s="1"/>
  <c r="N48" i="34"/>
  <c r="N49" i="34"/>
  <c r="X48" i="10"/>
  <c r="T48" i="10" s="1"/>
  <c r="J48" i="10" s="1"/>
  <c r="N45" i="34"/>
  <c r="X44" i="10"/>
  <c r="T44" i="10" s="1"/>
  <c r="J44" i="10" s="1"/>
  <c r="K43" i="16"/>
  <c r="X45" i="10"/>
  <c r="T45" i="10" s="1"/>
  <c r="J45" i="10" s="1"/>
  <c r="N46" i="34"/>
  <c r="N50" i="34"/>
  <c r="X49" i="10"/>
  <c r="T49" i="10" s="1"/>
  <c r="J49" i="10" s="1"/>
  <c r="N34" i="34"/>
  <c r="X33" i="10"/>
  <c r="T33" i="10" s="1"/>
  <c r="J33" i="10" s="1"/>
  <c r="K31" i="16"/>
  <c r="N38" i="34"/>
  <c r="X37" i="10"/>
  <c r="T37" i="10" s="1"/>
  <c r="J37" i="10" s="1"/>
  <c r="N35" i="34"/>
  <c r="X34" i="10"/>
  <c r="T34" i="10" s="1"/>
  <c r="J34" i="10" s="1"/>
  <c r="N39" i="34"/>
  <c r="X38" i="10"/>
  <c r="T38" i="10" s="1"/>
  <c r="J38" i="10" s="1"/>
  <c r="N36" i="34"/>
  <c r="X35" i="10"/>
  <c r="T35" i="10" s="1"/>
  <c r="J35" i="10" s="1"/>
  <c r="X39" i="10"/>
  <c r="T39" i="10" s="1"/>
  <c r="J39" i="10" s="1"/>
  <c r="N40" i="34"/>
  <c r="N37" i="34"/>
  <c r="X36" i="10"/>
  <c r="T36" i="10" s="1"/>
  <c r="J36" i="10" s="1"/>
  <c r="X40" i="10"/>
  <c r="T40" i="10" s="1"/>
  <c r="J40" i="10" s="1"/>
  <c r="N41" i="34"/>
  <c r="X26" i="10"/>
  <c r="T26" i="10" s="1"/>
  <c r="J26" i="10" s="1"/>
  <c r="N27" i="34"/>
  <c r="N31" i="34"/>
  <c r="X30" i="10"/>
  <c r="T30" i="10" s="1"/>
  <c r="J30" i="10" s="1"/>
  <c r="N28" i="34"/>
  <c r="X27" i="10"/>
  <c r="T27" i="10" s="1"/>
  <c r="J27" i="10" s="1"/>
  <c r="X25" i="10"/>
  <c r="T25" i="10" s="1"/>
  <c r="J25" i="10" s="1"/>
  <c r="N26" i="34"/>
  <c r="N30" i="34"/>
  <c r="X29" i="10"/>
  <c r="T29" i="10" s="1"/>
  <c r="J29" i="10" s="1"/>
  <c r="X24" i="10"/>
  <c r="T24" i="10" s="1"/>
  <c r="J24" i="10" s="1"/>
  <c r="N25" i="34"/>
  <c r="K23" i="16"/>
  <c r="N29" i="34"/>
  <c r="X28" i="10"/>
  <c r="T28" i="10" s="1"/>
  <c r="J28" i="10" s="1"/>
  <c r="N113" i="14"/>
  <c r="V411" i="10" s="1"/>
  <c r="N92" i="14"/>
  <c r="V410" i="10" s="1"/>
  <c r="N29" i="14"/>
  <c r="N71" i="14"/>
  <c r="N50" i="14"/>
  <c r="C31" i="23"/>
  <c r="C30" i="23"/>
  <c r="C29" i="23"/>
  <c r="C28" i="23"/>
  <c r="C27" i="23"/>
  <c r="B28" i="23"/>
  <c r="B29" i="23"/>
  <c r="B30" i="23"/>
  <c r="B31" i="23"/>
  <c r="B27" i="23"/>
  <c r="B26" i="23"/>
  <c r="C26" i="23"/>
  <c r="C18" i="23"/>
  <c r="B18" i="23"/>
  <c r="C6" i="23"/>
  <c r="B6" i="23"/>
  <c r="C22" i="23"/>
  <c r="C21" i="23"/>
  <c r="C20" i="23"/>
  <c r="C19" i="23"/>
  <c r="B20" i="23"/>
  <c r="B21" i="23"/>
  <c r="B22" i="23"/>
  <c r="B19" i="23"/>
  <c r="C12" i="23"/>
  <c r="C11" i="23"/>
  <c r="C10" i="23"/>
  <c r="C9" i="23"/>
  <c r="C8" i="23"/>
  <c r="C7" i="23"/>
  <c r="B12" i="23"/>
  <c r="B11" i="23"/>
  <c r="B10" i="23"/>
  <c r="B9" i="23"/>
  <c r="B8" i="23"/>
  <c r="B7" i="23"/>
  <c r="Q419" i="26"/>
  <c r="S308" i="26"/>
  <c r="J20" i="10"/>
  <c r="B92" i="14"/>
  <c r="T373" i="10" l="1"/>
  <c r="J373" i="10" s="1"/>
  <c r="T377" i="10"/>
  <c r="J377" i="10" s="1"/>
  <c r="T424" i="10"/>
  <c r="J424" i="10" s="1"/>
  <c r="T181" i="10"/>
  <c r="J181" i="10" s="1"/>
  <c r="T321" i="10"/>
  <c r="J321" i="10" s="1"/>
  <c r="T75" i="10"/>
  <c r="J75" i="10" s="1"/>
  <c r="T116" i="10"/>
  <c r="J116" i="10" s="1"/>
  <c r="T169" i="10"/>
  <c r="J169" i="10" s="1"/>
  <c r="T353" i="10"/>
  <c r="J353" i="10" s="1"/>
  <c r="T393" i="10"/>
  <c r="J393" i="10" s="1"/>
  <c r="T401" i="10"/>
  <c r="J401" i="10" s="1"/>
  <c r="T411" i="10"/>
  <c r="J411" i="10" s="1"/>
  <c r="T57" i="10"/>
  <c r="J57" i="10" s="1"/>
  <c r="T110" i="10"/>
  <c r="J110" i="10" s="1"/>
  <c r="T60" i="10"/>
  <c r="J60" i="10" s="1"/>
  <c r="T117" i="10"/>
  <c r="J117" i="10" s="1"/>
  <c r="T115" i="10"/>
  <c r="J115" i="10" s="1"/>
  <c r="S307" i="26"/>
  <c r="L310" i="34"/>
  <c r="U309" i="10"/>
  <c r="T309" i="10" s="1"/>
  <c r="J309" i="10" s="1"/>
  <c r="L43" i="34"/>
  <c r="U42" i="10"/>
  <c r="W209" i="10"/>
  <c r="M210" i="34"/>
  <c r="M366" i="34"/>
  <c r="W365" i="10"/>
  <c r="W290" i="10"/>
  <c r="M291" i="34"/>
  <c r="T142" i="10"/>
  <c r="J142" i="10" s="1"/>
  <c r="T349" i="10"/>
  <c r="J349" i="10" s="1"/>
  <c r="T386" i="10"/>
  <c r="J386" i="10" s="1"/>
  <c r="W419" i="10"/>
  <c r="M413" i="34"/>
  <c r="W326" i="10"/>
  <c r="M327" i="34"/>
  <c r="W263" i="10"/>
  <c r="M264" i="34"/>
  <c r="W254" i="10"/>
  <c r="M255" i="34"/>
  <c r="W308" i="10"/>
  <c r="M309" i="34"/>
  <c r="W245" i="10"/>
  <c r="M246" i="34"/>
  <c r="W118" i="10"/>
  <c r="M119" i="34"/>
  <c r="W218" i="10"/>
  <c r="M219" i="34"/>
  <c r="W173" i="10"/>
  <c r="M174" i="34"/>
  <c r="T137" i="10"/>
  <c r="J137" i="10" s="1"/>
  <c r="T329" i="10"/>
  <c r="J329" i="10" s="1"/>
  <c r="T350" i="10"/>
  <c r="J350" i="10" s="1"/>
  <c r="T410" i="10"/>
  <c r="J410" i="10" s="1"/>
  <c r="D23" i="23" s="1"/>
  <c r="T143" i="10"/>
  <c r="J143" i="10" s="1"/>
  <c r="T141" i="10"/>
  <c r="J141" i="10" s="1"/>
  <c r="T180" i="10"/>
  <c r="J180" i="10" s="1"/>
  <c r="T274" i="10"/>
  <c r="J274" i="10" s="1"/>
  <c r="T318" i="10"/>
  <c r="J318" i="10" s="1"/>
  <c r="T330" i="10"/>
  <c r="J330" i="10" s="1"/>
  <c r="T368" i="10"/>
  <c r="J368" i="10" s="1"/>
  <c r="T372" i="10"/>
  <c r="J372" i="10" s="1"/>
  <c r="T387" i="10"/>
  <c r="J387" i="10" s="1"/>
  <c r="T397" i="10"/>
  <c r="J397" i="10" s="1"/>
  <c r="W317" i="10"/>
  <c r="M318" i="34"/>
  <c r="W164" i="10"/>
  <c r="M165" i="34"/>
  <c r="W336" i="10"/>
  <c r="M337" i="34"/>
  <c r="W227" i="10"/>
  <c r="M228" i="34"/>
  <c r="W200" i="10"/>
  <c r="M201" i="34"/>
  <c r="M406" i="34"/>
  <c r="W405" i="10"/>
  <c r="W370" i="10"/>
  <c r="M371" i="34"/>
  <c r="W299" i="10"/>
  <c r="M300" i="34"/>
  <c r="T140" i="10"/>
  <c r="J140" i="10" s="1"/>
  <c r="T170" i="10"/>
  <c r="J170" i="10" s="1"/>
  <c r="T325" i="10"/>
  <c r="J325" i="10" s="1"/>
  <c r="T331" i="10"/>
  <c r="J331" i="10" s="1"/>
  <c r="T351" i="10"/>
  <c r="J351" i="10" s="1"/>
  <c r="T420" i="10"/>
  <c r="J420" i="10" s="1"/>
  <c r="D27" i="23" s="1"/>
  <c r="W136" i="10"/>
  <c r="M137" i="34"/>
  <c r="W272" i="10"/>
  <c r="M273" i="34"/>
  <c r="W374" i="10"/>
  <c r="M375" i="34"/>
  <c r="W236" i="10"/>
  <c r="M237" i="34"/>
  <c r="M110" i="34"/>
  <c r="W109" i="10"/>
  <c r="M82" i="34"/>
  <c r="W81" i="10"/>
  <c r="W74" i="10"/>
  <c r="M75" i="34"/>
  <c r="M60" i="34"/>
  <c r="W59" i="10"/>
  <c r="N413" i="34"/>
  <c r="X419" i="10"/>
  <c r="N406" i="34"/>
  <c r="X405" i="10"/>
  <c r="X398" i="10"/>
  <c r="N399" i="34"/>
  <c r="N390" i="34"/>
  <c r="X389" i="10"/>
  <c r="N375" i="34"/>
  <c r="X374" i="10"/>
  <c r="T374" i="10" s="1"/>
  <c r="J374" i="10" s="1"/>
  <c r="D15" i="23" s="1"/>
  <c r="N371" i="34"/>
  <c r="X370" i="10"/>
  <c r="T370" i="10" s="1"/>
  <c r="J370" i="10" s="1"/>
  <c r="D14" i="23" s="1"/>
  <c r="X365" i="10"/>
  <c r="T365" i="10" s="1"/>
  <c r="J365" i="10" s="1"/>
  <c r="D13" i="23" s="1"/>
  <c r="N366" i="34"/>
  <c r="N357" i="34"/>
  <c r="X356" i="10"/>
  <c r="N347" i="34"/>
  <c r="X346" i="10"/>
  <c r="N337" i="34"/>
  <c r="X336" i="10"/>
  <c r="T336" i="10" s="1"/>
  <c r="J336" i="10" s="1"/>
  <c r="N327" i="34"/>
  <c r="X326" i="10"/>
  <c r="T326" i="10" s="1"/>
  <c r="J326" i="10" s="1"/>
  <c r="N318" i="34"/>
  <c r="X317" i="10"/>
  <c r="T317" i="10" s="1"/>
  <c r="J317" i="10" s="1"/>
  <c r="N309" i="34"/>
  <c r="X308" i="10"/>
  <c r="N300" i="34"/>
  <c r="X299" i="10"/>
  <c r="N282" i="34"/>
  <c r="X281" i="10"/>
  <c r="T281" i="10" s="1"/>
  <c r="J281" i="10" s="1"/>
  <c r="N291" i="34"/>
  <c r="X290" i="10"/>
  <c r="T290" i="10" s="1"/>
  <c r="J290" i="10" s="1"/>
  <c r="N273" i="34"/>
  <c r="X272" i="10"/>
  <c r="X263" i="10"/>
  <c r="T263" i="10" s="1"/>
  <c r="J263" i="10" s="1"/>
  <c r="N264" i="34"/>
  <c r="N255" i="34"/>
  <c r="X254" i="10"/>
  <c r="T254" i="10" s="1"/>
  <c r="J254" i="10" s="1"/>
  <c r="N246" i="34"/>
  <c r="X245" i="10"/>
  <c r="N237" i="34"/>
  <c r="X236" i="10"/>
  <c r="N228" i="34"/>
  <c r="X227" i="10"/>
  <c r="X218" i="10"/>
  <c r="T218" i="10" s="1"/>
  <c r="J218" i="10" s="1"/>
  <c r="N219" i="34"/>
  <c r="N210" i="34"/>
  <c r="X209" i="10"/>
  <c r="T209" i="10" s="1"/>
  <c r="J209" i="10" s="1"/>
  <c r="N201" i="34"/>
  <c r="X200" i="10"/>
  <c r="N192" i="34"/>
  <c r="X191" i="10"/>
  <c r="N183" i="34"/>
  <c r="X182" i="10"/>
  <c r="T182" i="10" s="1"/>
  <c r="J182" i="10" s="1"/>
  <c r="X173" i="10"/>
  <c r="T173" i="10" s="1"/>
  <c r="J173" i="10" s="1"/>
  <c r="N174" i="34"/>
  <c r="N165" i="34"/>
  <c r="X164" i="10"/>
  <c r="T164" i="10" s="1"/>
  <c r="J164" i="10" s="1"/>
  <c r="N156" i="34"/>
  <c r="X155" i="10"/>
  <c r="T155" i="10" s="1"/>
  <c r="J155" i="10" s="1"/>
  <c r="N147" i="34"/>
  <c r="X146" i="10"/>
  <c r="T146" i="10" s="1"/>
  <c r="J146" i="10" s="1"/>
  <c r="X136" i="10"/>
  <c r="N137" i="34"/>
  <c r="N128" i="34"/>
  <c r="X127" i="10"/>
  <c r="T127" i="10" s="1"/>
  <c r="J127" i="10" s="1"/>
  <c r="N119" i="34"/>
  <c r="X118" i="10"/>
  <c r="T118" i="10" s="1"/>
  <c r="J118" i="10" s="1"/>
  <c r="N110" i="34"/>
  <c r="X109" i="10"/>
  <c r="T109" i="10" s="1"/>
  <c r="J109" i="10" s="1"/>
  <c r="N101" i="34"/>
  <c r="X100" i="10"/>
  <c r="T100" i="10" s="1"/>
  <c r="J100" i="10" s="1"/>
  <c r="N92" i="34"/>
  <c r="X91" i="10"/>
  <c r="T91" i="10" s="1"/>
  <c r="J91" i="10" s="1"/>
  <c r="K80" i="16"/>
  <c r="N82" i="34"/>
  <c r="X81" i="10"/>
  <c r="N75" i="34"/>
  <c r="X74" i="10"/>
  <c r="T74" i="10" s="1"/>
  <c r="J74" i="10" s="1"/>
  <c r="D11" i="23" s="1"/>
  <c r="N60" i="34"/>
  <c r="X59" i="10"/>
  <c r="N52" i="34"/>
  <c r="X51" i="10"/>
  <c r="N44" i="34"/>
  <c r="K42" i="16"/>
  <c r="X43" i="10"/>
  <c r="T43" i="10" s="1"/>
  <c r="J43" i="10" s="1"/>
  <c r="X31" i="10"/>
  <c r="T31" i="10" s="1"/>
  <c r="J31" i="10" s="1"/>
  <c r="D9" i="23" s="1"/>
  <c r="N32" i="34"/>
  <c r="X23" i="10"/>
  <c r="T23" i="10" s="1"/>
  <c r="J23" i="10" s="1"/>
  <c r="D8" i="23" s="1"/>
  <c r="N24" i="34"/>
  <c r="V407" i="10"/>
  <c r="T407" i="10" s="1"/>
  <c r="J407" i="10" s="1"/>
  <c r="D20" i="23" s="1"/>
  <c r="V409" i="10"/>
  <c r="T409" i="10" s="1"/>
  <c r="J409" i="10" s="1"/>
  <c r="D22" i="23" s="1"/>
  <c r="V408" i="10"/>
  <c r="T408" i="10" s="1"/>
  <c r="J408" i="10" s="1"/>
  <c r="D21" i="23" s="1"/>
  <c r="D30" i="23"/>
  <c r="D31" i="23"/>
  <c r="D28" i="23"/>
  <c r="D29" i="23"/>
  <c r="T200" i="10" l="1"/>
  <c r="J200" i="10" s="1"/>
  <c r="T236" i="10"/>
  <c r="J236" i="10" s="1"/>
  <c r="T272" i="10"/>
  <c r="J272" i="10" s="1"/>
  <c r="T419" i="10"/>
  <c r="J419" i="10" s="1"/>
  <c r="T59" i="10"/>
  <c r="J59" i="10" s="1"/>
  <c r="T81" i="10"/>
  <c r="J81" i="10" s="1"/>
  <c r="S79" i="26"/>
  <c r="L309" i="34"/>
  <c r="U308" i="10"/>
  <c r="T308" i="10" s="1"/>
  <c r="J308" i="10" s="1"/>
  <c r="D24" i="23"/>
  <c r="W191" i="10"/>
  <c r="T191" i="10" s="1"/>
  <c r="J191" i="10" s="1"/>
  <c r="M192" i="34"/>
  <c r="T227" i="10"/>
  <c r="J227" i="10" s="1"/>
  <c r="T245" i="10"/>
  <c r="J245" i="10" s="1"/>
  <c r="T299" i="10"/>
  <c r="J299" i="10" s="1"/>
  <c r="T136" i="10"/>
  <c r="J136" i="10" s="1"/>
  <c r="N81" i="34"/>
  <c r="X80" i="10"/>
  <c r="X42" i="10"/>
  <c r="N43" i="34"/>
  <c r="D26" i="23"/>
  <c r="B71" i="14"/>
  <c r="B50" i="14"/>
  <c r="B29" i="14"/>
  <c r="B8" i="14"/>
  <c r="P8" i="34"/>
  <c r="L81" i="34" l="1"/>
  <c r="U80" i="10"/>
  <c r="S6" i="26"/>
  <c r="O427" i="10"/>
  <c r="B7" i="16"/>
  <c r="B7" i="15"/>
  <c r="B7" i="10"/>
  <c r="B7" i="14"/>
  <c r="S5" i="26" l="1"/>
  <c r="L8" i="34"/>
  <c r="K410" i="34"/>
  <c r="K409" i="34"/>
  <c r="K412" i="34"/>
  <c r="K411" i="34"/>
  <c r="K408" i="34"/>
  <c r="B420" i="10"/>
  <c r="B421" i="10"/>
  <c r="B422" i="10"/>
  <c r="B423" i="10"/>
  <c r="B424" i="10"/>
  <c r="B419" i="10"/>
  <c r="I10" i="16"/>
  <c r="J10" i="16" s="1"/>
  <c r="J12" i="15"/>
  <c r="K12" i="15" s="1"/>
  <c r="J11" i="15"/>
  <c r="K11" i="15" s="1"/>
  <c r="J10" i="15"/>
  <c r="K10" i="15" s="1"/>
  <c r="J9" i="15"/>
  <c r="K9" i="15" s="1"/>
  <c r="L7" i="34" l="1"/>
  <c r="U6" i="10"/>
  <c r="M54" i="34"/>
  <c r="W53" i="10"/>
  <c r="T53" i="10" s="1"/>
  <c r="J53" i="10" s="1"/>
  <c r="W54" i="10"/>
  <c r="T54" i="10" s="1"/>
  <c r="J54" i="10" s="1"/>
  <c r="M55" i="34"/>
  <c r="W55" i="10"/>
  <c r="T55" i="10" s="1"/>
  <c r="J55" i="10" s="1"/>
  <c r="M56" i="34"/>
  <c r="M57" i="34"/>
  <c r="W56" i="10"/>
  <c r="T56" i="10" s="1"/>
  <c r="J56" i="10" s="1"/>
  <c r="W10" i="10"/>
  <c r="M11" i="34"/>
  <c r="M12" i="34"/>
  <c r="W11" i="10"/>
  <c r="T11" i="10" s="1"/>
  <c r="W9" i="10"/>
  <c r="T9" i="10" s="1"/>
  <c r="M10" i="34"/>
  <c r="M13" i="34"/>
  <c r="W12" i="10"/>
  <c r="T12" i="10" s="1"/>
  <c r="J12" i="10" s="1"/>
  <c r="K8" i="16"/>
  <c r="N11" i="34"/>
  <c r="X10" i="10"/>
  <c r="J419" i="15"/>
  <c r="I420" i="16"/>
  <c r="J420" i="16"/>
  <c r="K419" i="15"/>
  <c r="T10" i="10" l="1"/>
  <c r="W51" i="10"/>
  <c r="T51" i="10" s="1"/>
  <c r="J51" i="10" s="1"/>
  <c r="M52" i="34"/>
  <c r="M9" i="34"/>
  <c r="W8" i="10"/>
  <c r="K7" i="16"/>
  <c r="N9" i="34"/>
  <c r="X8" i="10"/>
  <c r="J427" i="10"/>
  <c r="C15" i="33"/>
  <c r="T8" i="10" l="1"/>
  <c r="W42" i="10"/>
  <c r="T42" i="10" s="1"/>
  <c r="J42" i="10" s="1"/>
  <c r="D10" i="23" s="1"/>
  <c r="M43" i="34"/>
  <c r="K6" i="16"/>
  <c r="N8" i="34"/>
  <c r="C21" i="33" s="1"/>
  <c r="X7" i="10"/>
  <c r="K420" i="16"/>
  <c r="X6" i="10" l="1"/>
  <c r="N7" i="34"/>
  <c r="J17" i="10"/>
  <c r="J13" i="10"/>
  <c r="J14" i="10"/>
  <c r="J18" i="10"/>
  <c r="P419" i="26"/>
  <c r="J19" i="10" l="1"/>
  <c r="J15" i="10"/>
  <c r="J16" i="10"/>
  <c r="R419" i="26"/>
  <c r="J10" i="10" l="1"/>
  <c r="J11" i="10"/>
  <c r="L136" i="14"/>
  <c r="J9" i="10" l="1"/>
  <c r="C4" i="33"/>
  <c r="J8" i="10" l="1"/>
  <c r="D7" i="23" s="1"/>
  <c r="U7" i="10" l="1"/>
  <c r="C18" i="33"/>
  <c r="D33" i="23"/>
  <c r="S419" i="26" l="1"/>
  <c r="M9" i="14" l="1"/>
  <c r="N9" i="14" s="1"/>
  <c r="N8" i="14" l="1"/>
  <c r="M136" i="14"/>
  <c r="V406" i="10" l="1"/>
  <c r="T406" i="10" s="1"/>
  <c r="J406" i="10" s="1"/>
  <c r="D19" i="23" s="1"/>
  <c r="K407" i="34"/>
  <c r="C8" i="33"/>
  <c r="D8" i="33"/>
  <c r="W356" i="10" l="1"/>
  <c r="T356" i="10" s="1"/>
  <c r="J356" i="10" s="1"/>
  <c r="M357" i="34"/>
  <c r="W346" i="10"/>
  <c r="T346" i="10" s="1"/>
  <c r="J346" i="10" s="1"/>
  <c r="M347" i="34"/>
  <c r="W80" i="10"/>
  <c r="T80" i="10" s="1"/>
  <c r="J80" i="10" s="1"/>
  <c r="D12" i="23" s="1"/>
  <c r="M81" i="34"/>
  <c r="W7" i="10"/>
  <c r="T7" i="10" s="1"/>
  <c r="J7" i="10" s="1"/>
  <c r="M390" i="34" l="1"/>
  <c r="W389" i="10"/>
  <c r="T389" i="10" s="1"/>
  <c r="J389" i="10" s="1"/>
  <c r="D16" i="23" s="1"/>
  <c r="W398" i="10"/>
  <c r="T398" i="10" s="1"/>
  <c r="J398" i="10" s="1"/>
  <c r="D17" i="23" s="1"/>
  <c r="M399" i="34"/>
  <c r="M8" i="34"/>
  <c r="L419" i="15"/>
  <c r="D18" i="23"/>
  <c r="D6" i="23" l="1"/>
  <c r="D25" i="23" s="1"/>
  <c r="D5" i="23" s="1"/>
  <c r="C20" i="33"/>
  <c r="W6" i="10"/>
  <c r="M7" i="34"/>
  <c r="N7" i="14"/>
  <c r="N6" i="14" s="1"/>
  <c r="V6" i="10" s="1"/>
  <c r="T6" i="10" l="1"/>
  <c r="J6" i="10" s="1"/>
  <c r="N136" i="14"/>
  <c r="C11" i="33" s="1"/>
  <c r="V405" i="10"/>
  <c r="T405" i="10" s="1"/>
  <c r="J405" i="10" s="1"/>
  <c r="J414" i="10" s="1"/>
  <c r="K406" i="34"/>
  <c r="C19" i="33" s="1"/>
  <c r="C14" i="33" l="1"/>
  <c r="J430" i="10"/>
  <c r="C7" i="33"/>
  <c r="D7" i="33"/>
</calcChain>
</file>

<file path=xl/comments1.xml><?xml version="1.0" encoding="utf-8"?>
<comments xmlns="http://schemas.openxmlformats.org/spreadsheetml/2006/main">
  <authors>
    <author>Vieux-Rochat Lise</author>
    <author>Hindle Graham</author>
  </authors>
  <commentList>
    <comment ref="J7" authorId="0" shapeId="0">
      <text>
        <r>
          <rPr>
            <b/>
            <sz val="9"/>
            <color indexed="81"/>
            <rFont val="Tahoma"/>
            <family val="2"/>
          </rPr>
          <t>Vieux-Rochat Lise:</t>
        </r>
        <r>
          <rPr>
            <sz val="9"/>
            <color indexed="81"/>
            <rFont val="Tahoma"/>
            <family val="2"/>
          </rPr>
          <t xml:space="preserve">
These fields should be in yellow. Paul, please confirm</t>
        </r>
      </text>
    </comment>
    <comment ref="D8" authorId="1" shapeId="0">
      <text>
        <r>
          <rPr>
            <b/>
            <sz val="9"/>
            <color indexed="81"/>
            <rFont val="Tahoma"/>
            <family val="2"/>
          </rPr>
          <t>Hindle Graham:</t>
        </r>
        <r>
          <rPr>
            <sz val="9"/>
            <color indexed="81"/>
            <rFont val="Tahoma"/>
            <family val="2"/>
          </rPr>
          <t xml:space="preserve">
where Is daedc defined </t>
        </r>
      </text>
    </comment>
  </commentList>
</comments>
</file>

<file path=xl/comments2.xml><?xml version="1.0" encoding="utf-8"?>
<comments xmlns="http://schemas.openxmlformats.org/spreadsheetml/2006/main">
  <authors>
    <author>Green Sarah</author>
  </authors>
  <commentList>
    <comment ref="L5" authorId="0" shapeId="0">
      <text>
        <r>
          <rPr>
            <b/>
            <sz val="9"/>
            <color indexed="81"/>
            <rFont val="Tahoma"/>
            <family val="2"/>
          </rPr>
          <t>Green Sarah:</t>
        </r>
        <r>
          <rPr>
            <sz val="9"/>
            <color indexed="81"/>
            <rFont val="Tahoma"/>
            <family val="2"/>
          </rPr>
          <t xml:space="preserve">
per instructions, this column needs to be expressed as a formula. Example is formatted as text so that it is not accidently calculated into the grand totals. </t>
        </r>
      </text>
    </comment>
    <comment ref="M5" authorId="0" shapeId="0">
      <text>
        <r>
          <rPr>
            <b/>
            <sz val="9"/>
            <color indexed="81"/>
            <rFont val="Tahoma"/>
            <family val="2"/>
          </rPr>
          <t>Green Sarah:</t>
        </r>
        <r>
          <rPr>
            <sz val="9"/>
            <color indexed="81"/>
            <rFont val="Tahoma"/>
            <family val="2"/>
          </rPr>
          <t xml:space="preserve">
per instructions, this column needs to be expressed as a formula. Example is formatted as text so that it is not accidently calculated into the grand totals. </t>
        </r>
      </text>
    </comment>
    <comment ref="N5" authorId="0" shapeId="0">
      <text>
        <r>
          <rPr>
            <b/>
            <sz val="9"/>
            <color indexed="81"/>
            <rFont val="Tahoma"/>
            <family val="2"/>
          </rPr>
          <t>Green Sarah:</t>
        </r>
        <r>
          <rPr>
            <sz val="9"/>
            <color indexed="81"/>
            <rFont val="Tahoma"/>
            <family val="2"/>
          </rPr>
          <t xml:space="preserve">
per instructions, this column needs to be expressed as a formula. Example is formatted as text so that it is not accidently calculated into the grand totals. </t>
        </r>
      </text>
    </comment>
  </commentList>
</comments>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
        </x15:connection>
      </ext>
    </extLst>
  </connection>
</connections>
</file>

<file path=xl/sharedStrings.xml><?xml version="1.0" encoding="utf-8"?>
<sst xmlns="http://schemas.openxmlformats.org/spreadsheetml/2006/main" count="2744" uniqueCount="983">
  <si>
    <t>Currency</t>
  </si>
  <si>
    <t>Quantity</t>
  </si>
  <si>
    <t>Profit</t>
  </si>
  <si>
    <t>Item Description</t>
  </si>
  <si>
    <t xml:space="preserve">Unit cost </t>
  </si>
  <si>
    <t>Year</t>
  </si>
  <si>
    <t>Labour</t>
  </si>
  <si>
    <t>Number of trips</t>
  </si>
  <si>
    <t>Number of people</t>
  </si>
  <si>
    <t>Number of Days per trip</t>
  </si>
  <si>
    <t>Per Diem</t>
  </si>
  <si>
    <t>Labour Category</t>
  </si>
  <si>
    <t>Name of Rate</t>
  </si>
  <si>
    <t>Rate description</t>
  </si>
  <si>
    <t>General &amp; Administrative</t>
  </si>
  <si>
    <t>CLIN</t>
  </si>
  <si>
    <t>DESCRIPTION</t>
  </si>
  <si>
    <t>Comments</t>
  </si>
  <si>
    <t>Rate Name</t>
  </si>
  <si>
    <t>G&amp;A</t>
  </si>
  <si>
    <t xml:space="preserve">Investment or O&amp;M </t>
  </si>
  <si>
    <t>Total Cost</t>
  </si>
  <si>
    <t>Percentage</t>
  </si>
  <si>
    <t>Unit of measure</t>
  </si>
  <si>
    <t xml:space="preserve">Profit </t>
  </si>
  <si>
    <t>CLIN X.1</t>
  </si>
  <si>
    <t>Euro (EUR)</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</si>
  <si>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</si>
  <si>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</si>
  <si>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</si>
  <si>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</si>
  <si>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</si>
  <si>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</si>
  <si>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</si>
  <si>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</si>
  <si>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</si>
  <si>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</si>
  <si>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Norwegian Krone (NOK)</t>
  </si>
  <si>
    <t>Polish Złoty (PLN)</t>
  </si>
  <si>
    <t>Romanian Leu (RON)</t>
  </si>
  <si>
    <t>Slovak Koruna (SKK)</t>
  </si>
  <si>
    <t>Turkish Lira (TRY)</t>
  </si>
  <si>
    <t>UK Pound sterling (GBP)</t>
  </si>
  <si>
    <t>US Dollar (USD)</t>
  </si>
  <si>
    <t>Each line is to be completed by the bidder with the applicable currency. Contractors may choose to enter multiple currencies in one sheet or duplicate the sheet for multiple currencies</t>
  </si>
  <si>
    <t>Subcontracted/ Name of Subcontractor</t>
  </si>
  <si>
    <t xml:space="preserve">A) If the line of effort is performed by the bidder; indicate "No" in each line that is not subcontracted
B) If the line of effort is subcontracted out to another company, indicate the company name in each line associated with their effort
</t>
  </si>
  <si>
    <t>Labour rate 2020</t>
  </si>
  <si>
    <t>Man-Days 2020</t>
  </si>
  <si>
    <t>Each line of the table that contains effort is to be populated with the CLIN from the drop down menu that is associated with the effort. Note that all CLINS in the drop down list should be accounted for, and if there is no labour associated, please indicate include a line for that CLIN and indicate "No labour associated with this CLIN"</t>
  </si>
  <si>
    <t>CLIN DESCRIPTION</t>
  </si>
  <si>
    <t xml:space="preserve">CLIN Number </t>
  </si>
  <si>
    <t>Total Firm Fixed Price</t>
  </si>
  <si>
    <t>Total Firm Fixed Price- Base Contract</t>
  </si>
  <si>
    <t>Total Firm Fixed Price Evaluated Options</t>
  </si>
  <si>
    <t>INTRODUCTION &amp; IMPORTANT NOTES</t>
  </si>
  <si>
    <t>Overhead</t>
  </si>
  <si>
    <t xml:space="preserve">Bidder is to identify specific material that is to be procured as a part of the proposed solution. This includes specific hardware items, software licenses, etc. </t>
  </si>
  <si>
    <t>Expat Allowance (ONLY if applicable)</t>
  </si>
  <si>
    <t>Cost per roundtrip transportation</t>
  </si>
  <si>
    <t>Item Name</t>
  </si>
  <si>
    <t>A) COMPLETENESS CHECK for CURRENCY - "OFFER SUMMARY" TAB</t>
  </si>
  <si>
    <t>Total Fixed Price Base Contract</t>
  </si>
  <si>
    <t>Total Fixed Price Evaluated Options</t>
  </si>
  <si>
    <t>Firm Fixed Price</t>
  </si>
  <si>
    <t>Total</t>
  </si>
  <si>
    <t>Total Firm Fixed Price- Evaluated Options</t>
  </si>
  <si>
    <t>Delta</t>
  </si>
  <si>
    <t>B) ACCURACY CHECK #1- OFFER SUMMARY TOTALS MATCH CLIN SUMMARY</t>
  </si>
  <si>
    <t>Grand Total Offer summary (All CLINS) matches detail</t>
  </si>
  <si>
    <t>C) ACCURACY CHECK #2- OFFER SUMMARY TOTALS MATCH DETAIL TABS</t>
  </si>
  <si>
    <t>Bidding Sheets Instructions</t>
  </si>
  <si>
    <t>Enter the number of trips</t>
  </si>
  <si>
    <t>Enter the number of people for each trip</t>
  </si>
  <si>
    <t>Enter the number of days per trip</t>
  </si>
  <si>
    <t>Enter the per diem rate</t>
  </si>
  <si>
    <t>Calculated the Total Travel Cost</t>
  </si>
  <si>
    <t>This tab to be hidden by NCIA before sent to Bidders</t>
  </si>
  <si>
    <t xml:space="preserve">Detail is to be provided at the level of: </t>
  </si>
  <si>
    <t>List needs to be ALL inclusive. Also, no parent and child should appear together on this list (i.e. this needs to be EITHER CLIN 1 or CLINS 1.1, 1.2, 1.3, etc… but not both)</t>
  </si>
  <si>
    <t>All CLINS have a firm fixed price bid- Base Contract</t>
  </si>
  <si>
    <t>All CLINS have a firm fixed price bid- Evaluated Options</t>
  </si>
  <si>
    <t>D) COMPLETENESS CHECK FOR "CLIN SUMMARY" TAB</t>
  </si>
  <si>
    <t>Material-with Phasing</t>
  </si>
  <si>
    <t>Labour- With Phasing</t>
  </si>
  <si>
    <t>Material</t>
  </si>
  <si>
    <t>Travel</t>
  </si>
  <si>
    <t>ODCs</t>
  </si>
  <si>
    <t>ODC</t>
  </si>
  <si>
    <t>DETAILED TABs</t>
  </si>
  <si>
    <t>Rates</t>
  </si>
  <si>
    <t>Extended cost</t>
  </si>
  <si>
    <t>Origin/Destination</t>
  </si>
  <si>
    <t>Fringe</t>
  </si>
  <si>
    <t>Material Handling</t>
  </si>
  <si>
    <t>Enter profit percentage for material in yellow cell below</t>
  </si>
  <si>
    <t>Enter profit percentage for labour in yellow cell below</t>
  </si>
  <si>
    <t>Insert Labour category name here</t>
  </si>
  <si>
    <t xml:space="preserve">Insert Origin/destination </t>
  </si>
  <si>
    <t>Description</t>
  </si>
  <si>
    <t>SOW Reference</t>
  </si>
  <si>
    <t>Required Completion Date</t>
  </si>
  <si>
    <t>Delivery Destination</t>
  </si>
  <si>
    <t>Unit Price</t>
  </si>
  <si>
    <t>Unit Type (Man-Days, lot, etc)</t>
  </si>
  <si>
    <t>E) COMPLETENESS CHECK FOR CLIN DETAILS TAB</t>
  </si>
  <si>
    <t>As discussed previously in these instructions, the detailed indirect rate calculations are not required to be included in the bidding sheets, although the bidders may chose to do so. However, ALL bidders are required to state the G&amp;A/OH/Material handling and any other indirect rates that they have applied to the bid.</t>
  </si>
  <si>
    <r>
      <t xml:space="preserve">Any formulas provided in these bidding sheets are provided only to assist the bidder. Any changes in formula can be made at the bidder's discretions, as long as the detailed costs are clear, traceable, and accurate as required. </t>
    </r>
    <r>
      <rPr>
        <b/>
        <sz val="10"/>
        <rFont val="Arial"/>
        <family val="2"/>
      </rPr>
      <t>Ultimately the bidder is responsible for ALL values, formulas and calculations</t>
    </r>
    <r>
      <rPr>
        <sz val="10"/>
        <rFont val="Arial"/>
        <family val="2"/>
      </rPr>
      <t xml:space="preserve"> with the bidding sheets that are submitted to the Agency.</t>
    </r>
  </si>
  <si>
    <t>Total Firm Fixed Price Base Contract</t>
  </si>
  <si>
    <t xml:space="preserve">Currency </t>
  </si>
  <si>
    <t xml:space="preserve">Number of Man-Days Year 1 </t>
  </si>
  <si>
    <t>Number of Man-Days Year 2</t>
  </si>
  <si>
    <t>Number of Man-Days Year 3</t>
  </si>
  <si>
    <t>Unit Cost per Man-Day Year 1</t>
  </si>
  <si>
    <t>Unit Cost per Man-Day Year 2</t>
  </si>
  <si>
    <t>Unit Cost per Man-Day Year 3</t>
  </si>
  <si>
    <t>Number of Units to be purchased Year 2</t>
  </si>
  <si>
    <t>Number of Units to be purchased Year 3</t>
  </si>
  <si>
    <t>Unit Cost Year 1</t>
  </si>
  <si>
    <t>Unit Cost Year 2</t>
  </si>
  <si>
    <t>Unit Cost Year 3</t>
  </si>
  <si>
    <t>Quantity 2020</t>
  </si>
  <si>
    <t>Unit cost 2020</t>
  </si>
  <si>
    <t xml:space="preserve">Equipment Name </t>
  </si>
  <si>
    <t>Currency has been entered for offer summary tab</t>
  </si>
  <si>
    <t>Comments (optional)</t>
  </si>
  <si>
    <t>Enter the name of the ODC item</t>
  </si>
  <si>
    <t>Enter a description of the ODC item</t>
  </si>
  <si>
    <t>Enter the currency</t>
  </si>
  <si>
    <t>Enter the unit type</t>
  </si>
  <si>
    <t>Enter the number of units</t>
  </si>
  <si>
    <t>Enter the unit cost</t>
  </si>
  <si>
    <t>Total ODC cost calculation</t>
  </si>
  <si>
    <t>Enter year of expected ODC cost</t>
  </si>
  <si>
    <t>Profit- Labour</t>
  </si>
  <si>
    <t>Profit- Material</t>
  </si>
  <si>
    <t>All bidders are required to submit pricing details to demonstrate the Purchaser's Pricing Principles are being applied as part of their bids. All data completed in these sheets shall be complete, verifiable and factual and include the required details. Any exclusions may render your bid as non compliant thus removing yourself from the bidding process.</t>
  </si>
  <si>
    <t>IMPORTANT: DELETE THIS EXAMPLE ROW (Row 3) BEFORE SUBMITTING BID</t>
  </si>
  <si>
    <t>EXAMPLE: BrandX Server: TS1593</t>
  </si>
  <si>
    <t>Example: HT800003 (model number)</t>
  </si>
  <si>
    <t xml:space="preserve">EXAMPLE ONLY: </t>
  </si>
  <si>
    <t>ABC rate (company specific)</t>
  </si>
  <si>
    <t>x%</t>
  </si>
  <si>
    <t>In the case of non-standard rates, include a description</t>
  </si>
  <si>
    <t>*Note: rate description only needed if this is a rate not included in the list below:</t>
  </si>
  <si>
    <t>Enter a rate description for non-standard rate categories</t>
  </si>
  <si>
    <t>Rate description*</t>
  </si>
  <si>
    <t>Enter the rate percentage</t>
  </si>
  <si>
    <t>[Insert Rate Name]</t>
  </si>
  <si>
    <t>Enter the name of the Rate here (G&amp;A, Overhead, etc.)</t>
  </si>
  <si>
    <t>Enter the cost per roundtrip transportation (Flight, train, etc.)</t>
  </si>
  <si>
    <t xml:space="preserve">Bidder is to provide a description of each item; this can be a model number, hardware configuration description, etc. </t>
  </si>
  <si>
    <t>Number of Units to be purchased Year 1</t>
  </si>
  <si>
    <t>Bidder is to identify specific labour categories, including function. This may also include level as appropriate. For example: Senior Systems Engineer, Technician, Junior program analyst, etc.</t>
  </si>
  <si>
    <t>For multiple currencies, duplicate the "firm fixed price" column for each currency</t>
  </si>
  <si>
    <t>Grand Total Firm fixed Price - Base Contract + Evaluated Options</t>
  </si>
  <si>
    <r>
      <t xml:space="preserve">This is a calculation of the profit for each line item (if applicable), Note the formula given in this column is an example only and the bidder should enter the appropriate formula. </t>
    </r>
    <r>
      <rPr>
        <b/>
        <sz val="9"/>
        <color theme="1"/>
        <rFont val="Calibri"/>
        <family val="2"/>
        <scheme val="minor"/>
      </rPr>
      <t xml:space="preserve">If the contractor did not apply profit, any or all of these cells can be 0. </t>
    </r>
  </si>
  <si>
    <r>
      <t>This is a calculation of the profit for each line item (if applicable), Note the formula given in this column is an example only and the bidder should enter the appropriate formula.</t>
    </r>
    <r>
      <rPr>
        <b/>
        <sz val="9"/>
        <color theme="1"/>
        <rFont val="Calibri"/>
        <family val="2"/>
        <scheme val="minor"/>
      </rPr>
      <t xml:space="preserve"> If the contractor did not apply profit, any or all of these cells can be 0. </t>
    </r>
  </si>
  <si>
    <t>700</t>
  </si>
  <si>
    <t>70</t>
  </si>
  <si>
    <t>770</t>
  </si>
  <si>
    <r>
      <rPr>
        <b/>
        <sz val="10"/>
        <rFont val="Arial"/>
        <family val="2"/>
      </rPr>
      <t xml:space="preserve">Bids in multiple currencies should follow these instructions: </t>
    </r>
    <r>
      <rPr>
        <sz val="10"/>
        <rFont val="Arial"/>
        <family val="2"/>
      </rPr>
      <t xml:space="preserve">
-For the Offer Summary Tab bidders must add columns to the right of the current table; two columns "Currency" and "Firm Fixed Price" for each additional currency of the bid.
-For the CLIN Summary Tab, Bidders have 2 options: A) Columns may be added to the right of the current table; two columns "Unit Price" and "Total Firm Fixed Price" would be added for each additional currency of the bid    B) Bidders may duplicate the CLIN Summary tab for each currency bid.
-For the Detailed Tabs Bidders have 2 options: A) Provide all the detailed data for all currencies in the table provided, selecting the individual currencies from the dropdown lists and summing only common currencies together in CLIN Summary/Offer Summary Sheets B) Duplicate the CLIN Summary tab for each currency bid.</t>
    </r>
  </si>
  <si>
    <t>This is a calculation of the "fully burdened" price for each labour category, which means the cost of all units including all profit and indirect rates associated  with material (G/A, overhead, etc.)</t>
  </si>
  <si>
    <t>This is a calculation of the "fully burdened" price for each item, which means the cost of all units including all profit and indirect rates associated  with material (G/A, overhead, etc.)</t>
  </si>
  <si>
    <t>Extended Cost</t>
  </si>
  <si>
    <t>Fully Burdened Price</t>
  </si>
  <si>
    <t>This is a calculation of the "fully burdened" price for each item, which means the cost of all units including all profit and indirect rates associated  with Travel (G/A, overhead, etc.)</t>
  </si>
  <si>
    <t>Enter year of expected Travel cost</t>
  </si>
  <si>
    <t>This is a calculation of the "fully burdened" price for each item, which means the cost of all units including all profit and indirect rates associated  with ODC (G/A, overhead, etc.)</t>
  </si>
  <si>
    <t>Each line of the table that contains effort is to be populated with the CLIN from the drop down menu that is associated with the effort. Note that all CLINS in the drop down list should be accounted for, and if there is no material associated, please indicate by including a line for that CLIN and indicate "No material associated with this CLIN"</t>
  </si>
  <si>
    <t>Each line of the table that contains effort is to be populated with the CLIN associated with the effort. Note that all CLINS in the "CLIN detail list" should be accounted for, and if there is no travel associated, please indicate by including a line for that CLIN and indicate "No travel associated with this CLIN"</t>
  </si>
  <si>
    <t>Each line of the table that contains effort is to be populated with the CLIN associated with the effort. Note that all CLINS in the "CLIN detail list" should be accounted for, and if there is no ODC associated, please indicate by including a line for that CLIN and indicate "No ODC associated with this CLIN"</t>
  </si>
  <si>
    <t>Project Management</t>
  </si>
  <si>
    <t>Critical Design Review (CDR)</t>
  </si>
  <si>
    <t>Training Plan</t>
  </si>
  <si>
    <t>Project Management Office (PMO)</t>
  </si>
  <si>
    <t>Project Master Schedule (PMS)</t>
  </si>
  <si>
    <t>RAID Log</t>
  </si>
  <si>
    <t>Lessons Identified/Learned Log</t>
  </si>
  <si>
    <t>Configuration Management Documentation</t>
  </si>
  <si>
    <t>Quality Assurance Plan</t>
  </si>
  <si>
    <t>Requests for Deviation and Waiver</t>
  </si>
  <si>
    <t>Kick-Off Meeting</t>
  </si>
  <si>
    <t>Final System Acceptance (FSA)</t>
  </si>
  <si>
    <t>FSA Report</t>
  </si>
  <si>
    <t>Project Website</t>
  </si>
  <si>
    <t>Service Strategy</t>
  </si>
  <si>
    <t>Testing/Development Environment</t>
  </si>
  <si>
    <t>Joint Technical Review (JTR)</t>
  </si>
  <si>
    <t>System Requirement Review (SRR) Meeting</t>
  </si>
  <si>
    <t>Service Design</t>
  </si>
  <si>
    <t>Project Master Test Plan (PMTP)</t>
  </si>
  <si>
    <t>Service Transition Plan (STP)</t>
  </si>
  <si>
    <t>User Scenarios (U/S)</t>
  </si>
  <si>
    <t>Security Risk Assessment (SRA)</t>
  </si>
  <si>
    <t>Service Transition</t>
  </si>
  <si>
    <t>Services Development</t>
  </si>
  <si>
    <t>Training Needs Analysis (TNA)</t>
  </si>
  <si>
    <t>Design and Develop Training Program</t>
  </si>
  <si>
    <t>Develop Training Material</t>
  </si>
  <si>
    <t>Product Baseline Review</t>
  </si>
  <si>
    <t>Pre-deployment Testing Process</t>
  </si>
  <si>
    <t>Factory Test Report</t>
  </si>
  <si>
    <t>System Integration Test (SIT) Execution</t>
  </si>
  <si>
    <t>SIT Test Plan and Test Cases</t>
  </si>
  <si>
    <t>PMIC  installation, integration and test</t>
  </si>
  <si>
    <t>SIT Report</t>
  </si>
  <si>
    <t>IV&amp;V Processes (Deliverables required for CAB)</t>
  </si>
  <si>
    <t>System Installation Instructions</t>
  </si>
  <si>
    <t>Version Release Description/System Release Notes</t>
  </si>
  <si>
    <t>Service, System, or Product Support Plan</t>
  </si>
  <si>
    <t xml:space="preserve">End User Licence Agreement (EULA) for embedded Open Source Software (OSS) </t>
  </si>
  <si>
    <t>Deployment Plan</t>
  </si>
  <si>
    <t>Functional Test Report</t>
  </si>
  <si>
    <t xml:space="preserve">Engineering Test Report(s) [Unit, Integration, Interoperability, System and/or Regression] </t>
  </si>
  <si>
    <t>Fit-For-Use Testing (FFU, IV&amp;V ON)</t>
  </si>
  <si>
    <t>Initial Contractor Support (IOC to FSA)</t>
  </si>
  <si>
    <t>Handover of Support</t>
  </si>
  <si>
    <t>Migration Information Assurance Plan, Scenarios and Test Review</t>
  </si>
  <si>
    <t>Migration Tool configuration / customization</t>
  </si>
  <si>
    <t>Post Migration Information Assurance Test</t>
  </si>
  <si>
    <t>Performance Tests, Test</t>
  </si>
  <si>
    <t>Pre Migration Meeting</t>
  </si>
  <si>
    <t>Site Acceptance Test</t>
  </si>
  <si>
    <t>Man-Days 2021</t>
  </si>
  <si>
    <t>Labour rate 2021</t>
  </si>
  <si>
    <t>Man-Days 2022</t>
  </si>
  <si>
    <t>Labour rate 2022</t>
  </si>
  <si>
    <t xml:space="preserve">Factory Tests (FT) Plan and Test cases </t>
  </si>
  <si>
    <t>Development and Pre-deployment</t>
  </si>
  <si>
    <t>Configuration Management</t>
  </si>
  <si>
    <t>Quality Management</t>
  </si>
  <si>
    <t>Service Operation</t>
  </si>
  <si>
    <t>SOW 
Reference</t>
  </si>
  <si>
    <t>Unit</t>
  </si>
  <si>
    <t>Qty</t>
  </si>
  <si>
    <t>Unit Price (State Currency)</t>
  </si>
  <si>
    <t>Total Price (State Currency)</t>
  </si>
  <si>
    <r>
      <t xml:space="preserve">Required Delivery Date* </t>
    </r>
    <r>
      <rPr>
        <b/>
        <sz val="8"/>
        <rFont val="Times New Roman"/>
        <family val="1"/>
      </rPr>
      <t>(DAEDC = Days After Effective Date of Contract)</t>
    </r>
  </si>
  <si>
    <t>CLIN and WBS title</t>
  </si>
  <si>
    <t>CO-15079-IAS Support to IKM</t>
  </si>
  <si>
    <t>5.1</t>
  </si>
  <si>
    <t>5.2</t>
  </si>
  <si>
    <t>5.3</t>
  </si>
  <si>
    <t>O&amp;M Evaluated Options</t>
  </si>
  <si>
    <t>Quantity 2021</t>
  </si>
  <si>
    <t>Quantity 2022</t>
  </si>
  <si>
    <t>Unit cost 2021</t>
  </si>
  <si>
    <t>Unit cost 2022</t>
  </si>
  <si>
    <r>
      <t xml:space="preserve">Bidders are </t>
    </r>
    <r>
      <rPr>
        <b/>
        <sz val="10"/>
        <rFont val="Arial"/>
        <family val="2"/>
      </rPr>
      <t>REQUIRED</t>
    </r>
    <r>
      <rPr>
        <sz val="10"/>
        <rFont val="Arial"/>
        <family val="2"/>
      </rPr>
      <t xml:space="preserve"> to complete the Offer Summary tab, the CLIN Summary tab, as well as the detailed tabs for Labour, Material, ODCs, Travel, and Rates. Note that input cells are colour coded </t>
    </r>
    <r>
      <rPr>
        <b/>
        <sz val="10"/>
        <rFont val="Arial"/>
        <family val="2"/>
      </rPr>
      <t xml:space="preserve">YELLOW in all the Tabs of this workbook.  </t>
    </r>
    <r>
      <rPr>
        <sz val="10"/>
        <rFont val="Arial"/>
        <family val="2"/>
      </rPr>
      <t xml:space="preserve"> The instructions for the detailed tabs can be found below, as well as in the green boxes within each detailed tab. G&amp;A, Overhead, material handling, and other indirect rates do not need to be separately calculated in the detail sheets but must be included in the totals for each category (Labour/Material/etc.) as appropriate</t>
    </r>
    <r>
      <rPr>
        <b/>
        <sz val="10"/>
        <rFont val="Arial"/>
        <family val="2"/>
      </rPr>
      <t xml:space="preserve">. </t>
    </r>
    <r>
      <rPr>
        <sz val="10"/>
        <rFont val="Arial"/>
        <family val="2"/>
      </rPr>
      <t xml:space="preserve">A list of the direct and indirect rates applied in the bid must also be provided in the "Rates" tab, although they do not need to be linked to any and the detailed calculations of these rates will be requested in pre-contract award from the winning bidder.  </t>
    </r>
    <r>
      <rPr>
        <b/>
        <sz val="10"/>
        <rFont val="Arial"/>
        <family val="2"/>
      </rPr>
      <t xml:space="preserve">Note any information found in green throughout the entire document is provided as instructional and/or example only.  </t>
    </r>
  </si>
  <si>
    <t>The detailed tables are to be completed by the bidder with all columns populated, and shall be expanded to include as many rows as necessary to provide the detail requested, and any unnecessary rows should carry Zero value (No blank entries) with explanatory notes.  The bidder is required to use the YELLOW input areas identified for each item.  Each column should then be populated using the column- specific instructions in the first row. Bidder may not delete columns, or omit information from columns, but may add columns if necessary, although it's not anticipated this will be needed. 
Note CLINs with no costs associated with that item should also be selected within the table, and noted that there is no cost within that table for the CLIN. For example, if there is no labour associated with CLIN X.1, Select CLIN X.1 in the first column and then in the second column note "No Labour is associated with this CLIN". This will help to ensure that all the proper detail has been accounted for and properly allocated.  
Important Note: The Total sum of the "fully burdened" cost column should equal the grand total cost for each category (Labour, Material, etc.) to include profit as well as all indirect rates (G&amp;A/Overhead/Material handling/etc.) associated with that category. These indirect rates must be included in the total firm fixed price on the appropriate detailed tab but are no longer required to be shown as separate calculations at the bidding stage. However, the bidder is required to include  the associated indirect costs in the totals of the detailed tab in the base unit costs. Alternatively, the bidder may choose to show these as separate calculations by expanding the table columns to show the additional costs due to these indirect rates (similar to the way profit is calculated). Note again although the detailed indirect rate calculations are not required at the bidding stage, this information will be requested from the winning bidder during pre-contract award discussions.</t>
  </si>
  <si>
    <t>Site Survey (IKM Tools)</t>
  </si>
  <si>
    <t>Support to Pilot Site Activation (ON &amp; PBN)</t>
  </si>
  <si>
    <t>Implementation on ON &amp; PBN</t>
  </si>
  <si>
    <t xml:space="preserve">Data Migration </t>
  </si>
  <si>
    <t>Site Acceptance Test  SHAPE HQ = Pilot</t>
  </si>
  <si>
    <t>Support Site Activation (ON &amp; PBN)</t>
  </si>
  <si>
    <t xml:space="preserve">Knowledge Transfer Activities </t>
  </si>
  <si>
    <t>SER 1 : SHAPE Mons (Pilot)</t>
  </si>
  <si>
    <t>SER 2: Pre Migration Meeting ACT SEE</t>
  </si>
  <si>
    <t>SER 8 : AIRCOM Ramstein</t>
  </si>
  <si>
    <t>SER 9:  : LANDCOM Izmir</t>
  </si>
  <si>
    <t>SER 10 : MARCOM Northwood</t>
  </si>
  <si>
    <t>SER 11 : JAALC Monsanto</t>
  </si>
  <si>
    <t>SER 12 : CAOC Torrejon</t>
  </si>
  <si>
    <t>SER 13 : CAOC Udem</t>
  </si>
  <si>
    <t>SER 14 : DACCC Poggio Renatico</t>
  </si>
  <si>
    <t>SER 15 : HQ 1 NSB Wesel</t>
  </si>
  <si>
    <t>SER 16 : HQ 2 NSB Grazzanise</t>
  </si>
  <si>
    <t>SER 17 : HQ 3 NSB Bydgoszcz</t>
  </si>
  <si>
    <t>SER 18 : JFTC Bydgoszcz</t>
  </si>
  <si>
    <t>SER 19 : JWC Stavanger</t>
  </si>
  <si>
    <t>SER 20 : AGS Sgonella</t>
  </si>
  <si>
    <t>SER 21 : JEWCS Yeovilton</t>
  </si>
  <si>
    <t>SER 22 : CMRE La Spezia</t>
  </si>
  <si>
    <t>SER 24 : NATO School Oberammergau</t>
  </si>
  <si>
    <t>SER 25 : NDC Rome</t>
  </si>
  <si>
    <t>SER 26 : HQ SACT</t>
  </si>
  <si>
    <t>Implementation on Training</t>
  </si>
  <si>
    <t>SER 7 : JFC Naples</t>
  </si>
  <si>
    <t>Mons, Bel</t>
  </si>
  <si>
    <t xml:space="preserve">Installation </t>
  </si>
  <si>
    <t xml:space="preserve">Installation  </t>
  </si>
  <si>
    <t xml:space="preserve">Pre Migration Meeting </t>
  </si>
  <si>
    <t>Annex D</t>
  </si>
  <si>
    <t>FSA +1 year</t>
  </si>
  <si>
    <t>FSA +2 year</t>
  </si>
  <si>
    <t>FSA +3 year</t>
  </si>
  <si>
    <t>FSA +4 year</t>
  </si>
  <si>
    <t>FSA +5 year</t>
  </si>
  <si>
    <t>Software Support, IKM Support, SW licences, consumables YEAR 1</t>
  </si>
  <si>
    <t>Software Support, IKM Support, SW licences, consumables YEAR 2</t>
  </si>
  <si>
    <t>Software Support, IKM Support, SW licences, consumables YEAR 3</t>
  </si>
  <si>
    <t>Software Support, IKM Support, SW licences, consumables YEAR 4</t>
  </si>
  <si>
    <t>Software Support, IKM Support, SW licences, consumables YEAR 5</t>
  </si>
  <si>
    <t>WP 5</t>
  </si>
  <si>
    <t>IKM Tool Evolution</t>
  </si>
  <si>
    <t>WP 8</t>
  </si>
  <si>
    <t>5.1.1</t>
  </si>
  <si>
    <t>5.2.1</t>
  </si>
  <si>
    <t>5.2.2</t>
  </si>
  <si>
    <t>5.2.3</t>
  </si>
  <si>
    <t>5.2.4</t>
  </si>
  <si>
    <t>5.2.5</t>
  </si>
  <si>
    <t>5.3.1</t>
  </si>
  <si>
    <t>5.4</t>
  </si>
  <si>
    <t>5.4.1</t>
  </si>
  <si>
    <t>5.4.2</t>
  </si>
  <si>
    <t>5.4.2.3</t>
  </si>
  <si>
    <t>5.5</t>
  </si>
  <si>
    <t>5.5.1</t>
  </si>
  <si>
    <t>5.5.2</t>
  </si>
  <si>
    <t>5.5.3</t>
  </si>
  <si>
    <t>5.6</t>
  </si>
  <si>
    <t>5.6.1</t>
  </si>
  <si>
    <t>5.6.1.1</t>
  </si>
  <si>
    <t>5.6.1.2</t>
  </si>
  <si>
    <t>5.6.1.3</t>
  </si>
  <si>
    <t>5.6.1.4</t>
  </si>
  <si>
    <t>5.6.1.5</t>
  </si>
  <si>
    <t>5.6.1.6</t>
  </si>
  <si>
    <t>5.6.1.7</t>
  </si>
  <si>
    <t>5.6.1.8</t>
  </si>
  <si>
    <t>5.6.1.9</t>
  </si>
  <si>
    <t>5.6.2</t>
  </si>
  <si>
    <t>5.6.2.1</t>
  </si>
  <si>
    <t>5.6.2.2</t>
  </si>
  <si>
    <t>5.6.2.3</t>
  </si>
  <si>
    <t>5.6.2.5</t>
  </si>
  <si>
    <t>5.6.2.6</t>
  </si>
  <si>
    <t>5.6.2.7</t>
  </si>
  <si>
    <t>5.6.2.8</t>
  </si>
  <si>
    <t>5.6.3</t>
  </si>
  <si>
    <t>5.6.3.1</t>
  </si>
  <si>
    <t>5.6.3.2</t>
  </si>
  <si>
    <t>5.6.3.3</t>
  </si>
  <si>
    <t>5.6.3.5</t>
  </si>
  <si>
    <t>5.6.3.6</t>
  </si>
  <si>
    <t>5.6.3.7</t>
  </si>
  <si>
    <t>5.6.3.8</t>
  </si>
  <si>
    <t>5.6.4</t>
  </si>
  <si>
    <t>5.6.4.1</t>
  </si>
  <si>
    <t>5.6.4.2</t>
  </si>
  <si>
    <t>5.6.4.3</t>
  </si>
  <si>
    <t>5.6.4.5</t>
  </si>
  <si>
    <t>5.6.4.6</t>
  </si>
  <si>
    <t>5.6.4.7</t>
  </si>
  <si>
    <t>5.6.4.8</t>
  </si>
  <si>
    <t>5.6.5</t>
  </si>
  <si>
    <t>5.6.5.1</t>
  </si>
  <si>
    <t>5.6.5.2</t>
  </si>
  <si>
    <t>5.6.5.3</t>
  </si>
  <si>
    <t>5.6.5.4</t>
  </si>
  <si>
    <t>5.6.5.5</t>
  </si>
  <si>
    <t>5.6.5.6</t>
  </si>
  <si>
    <t>5.6.5.7</t>
  </si>
  <si>
    <t>5.6.5.8</t>
  </si>
  <si>
    <t>5.6.6</t>
  </si>
  <si>
    <t>5.6.6.1</t>
  </si>
  <si>
    <t>5.6.6.2</t>
  </si>
  <si>
    <t>5.6.6.3</t>
  </si>
  <si>
    <t>5.6.6.5</t>
  </si>
  <si>
    <t>5.6.6.6</t>
  </si>
  <si>
    <t>5.6.6.7</t>
  </si>
  <si>
    <t>5.6.6.8</t>
  </si>
  <si>
    <t>5.6.7</t>
  </si>
  <si>
    <t>5.6.7.1</t>
  </si>
  <si>
    <t>5.6.7.2</t>
  </si>
  <si>
    <t>5.6.7.3</t>
  </si>
  <si>
    <t>5.6.7.5</t>
  </si>
  <si>
    <t>5.6.7.6</t>
  </si>
  <si>
    <t>5.6.7.7</t>
  </si>
  <si>
    <t>5.6.7.8</t>
  </si>
  <si>
    <t>5.6.8</t>
  </si>
  <si>
    <t>5.6.8.1</t>
  </si>
  <si>
    <t>5.6.8.2</t>
  </si>
  <si>
    <t>5.6.8.3</t>
  </si>
  <si>
    <t>5.6.8.5</t>
  </si>
  <si>
    <t>5.6.8.6</t>
  </si>
  <si>
    <t>5.6.8.7</t>
  </si>
  <si>
    <t>5.6.8.8</t>
  </si>
  <si>
    <t>5.6.9</t>
  </si>
  <si>
    <t>5.6.9.1</t>
  </si>
  <si>
    <t>5.6.9.2</t>
  </si>
  <si>
    <t>5.6.9.3</t>
  </si>
  <si>
    <t>5.6.9.5</t>
  </si>
  <si>
    <t>5.6.9.6</t>
  </si>
  <si>
    <t>5.6.9.7</t>
  </si>
  <si>
    <t>5.6.9.8</t>
  </si>
  <si>
    <t>5.6.10</t>
  </si>
  <si>
    <t>5.6.10.1</t>
  </si>
  <si>
    <t>5.6.10.2</t>
  </si>
  <si>
    <t>5.6.10.3</t>
  </si>
  <si>
    <t>5.6.10.5</t>
  </si>
  <si>
    <t>5.6.10.6</t>
  </si>
  <si>
    <t>5.6.10.7</t>
  </si>
  <si>
    <t>5.6.10.8</t>
  </si>
  <si>
    <t>5.6.11</t>
  </si>
  <si>
    <t>5.6.11.1</t>
  </si>
  <si>
    <t>5.6.11.2</t>
  </si>
  <si>
    <t>5.6.11.3</t>
  </si>
  <si>
    <t>5.6.11.5</t>
  </si>
  <si>
    <t>5.6.11.6</t>
  </si>
  <si>
    <t>5.6.11.7</t>
  </si>
  <si>
    <t>5.6.11.8</t>
  </si>
  <si>
    <t>5.6.12</t>
  </si>
  <si>
    <t>5.6.12.1</t>
  </si>
  <si>
    <t>5.6.12.2</t>
  </si>
  <si>
    <t>5.6.12.3</t>
  </si>
  <si>
    <t>5.6.12.5</t>
  </si>
  <si>
    <t>5.6.12.6</t>
  </si>
  <si>
    <t>5.6.12.7</t>
  </si>
  <si>
    <t>5.6.12.8</t>
  </si>
  <si>
    <t>5.6.13</t>
  </si>
  <si>
    <t>5.6.13.1</t>
  </si>
  <si>
    <t>5.6.13.2</t>
  </si>
  <si>
    <t>5.6.13.3</t>
  </si>
  <si>
    <t>5.6.13.5</t>
  </si>
  <si>
    <t>5.6.13.6</t>
  </si>
  <si>
    <t>5.6.13.7</t>
  </si>
  <si>
    <t>5.6.13.8</t>
  </si>
  <si>
    <t>5.6.14</t>
  </si>
  <si>
    <t>5.6.14.1</t>
  </si>
  <si>
    <t>5.6.14.2</t>
  </si>
  <si>
    <t>5.6.14.3</t>
  </si>
  <si>
    <t>5.6.14.5</t>
  </si>
  <si>
    <t>5.6.14.6</t>
  </si>
  <si>
    <t>5.6.14.7</t>
  </si>
  <si>
    <t>5.6.14.8</t>
  </si>
  <si>
    <t>5.6.15</t>
  </si>
  <si>
    <t>5.6.15.1</t>
  </si>
  <si>
    <t>5.6.15.2</t>
  </si>
  <si>
    <t>5.6.15.3</t>
  </si>
  <si>
    <t>5.6.15.5</t>
  </si>
  <si>
    <t>5.6.15.6</t>
  </si>
  <si>
    <t>5.6.15.7</t>
  </si>
  <si>
    <t>5.6.15.8</t>
  </si>
  <si>
    <t>5.6.16</t>
  </si>
  <si>
    <t>5.6.16.1</t>
  </si>
  <si>
    <t>5.6.16.2</t>
  </si>
  <si>
    <t>5.6.16.3</t>
  </si>
  <si>
    <t>5.6.16.5</t>
  </si>
  <si>
    <t>5.6.16.6</t>
  </si>
  <si>
    <t>5.6.16.7</t>
  </si>
  <si>
    <t>5.6.16.8</t>
  </si>
  <si>
    <t>5.6.17</t>
  </si>
  <si>
    <t>5.6.17.1</t>
  </si>
  <si>
    <t>5.6.17.2</t>
  </si>
  <si>
    <t>5.6.17.3</t>
  </si>
  <si>
    <t>5.6.17.5</t>
  </si>
  <si>
    <t>5.6.17.6</t>
  </si>
  <si>
    <t>5.6.17.7</t>
  </si>
  <si>
    <t>5.6.17.8</t>
  </si>
  <si>
    <t>5.6.18</t>
  </si>
  <si>
    <t>5.6.18.1</t>
  </si>
  <si>
    <t>5.6.18.2</t>
  </si>
  <si>
    <t>5.6.18.3</t>
  </si>
  <si>
    <t>5.6.18.5</t>
  </si>
  <si>
    <t>5.6.18.6</t>
  </si>
  <si>
    <t>5.6.18.7</t>
  </si>
  <si>
    <t>5.6.18.8</t>
  </si>
  <si>
    <t>5.6.19</t>
  </si>
  <si>
    <t>5.6.19.1</t>
  </si>
  <si>
    <t>5.6.19.2</t>
  </si>
  <si>
    <t>5.6.19.3</t>
  </si>
  <si>
    <t>5.6.19.5</t>
  </si>
  <si>
    <t>5.6.19.6</t>
  </si>
  <si>
    <t>5.6.19.7</t>
  </si>
  <si>
    <t>5.6.19.8</t>
  </si>
  <si>
    <t>5.6.20</t>
  </si>
  <si>
    <t>5.6.20.1</t>
  </si>
  <si>
    <t>5.6.20.2</t>
  </si>
  <si>
    <t>5.6.20.3</t>
  </si>
  <si>
    <t>5.6.20.5</t>
  </si>
  <si>
    <t>5.6.20.6</t>
  </si>
  <si>
    <t>5.6.20.7</t>
  </si>
  <si>
    <t>5.6.20.8</t>
  </si>
  <si>
    <t>5.6.21</t>
  </si>
  <si>
    <t>5.6.21.1</t>
  </si>
  <si>
    <t>5.6.21.2</t>
  </si>
  <si>
    <t>5.6.21.3</t>
  </si>
  <si>
    <t>5.6.21.5</t>
  </si>
  <si>
    <t>5.6.21.6</t>
  </si>
  <si>
    <t>5.6.21.7</t>
  </si>
  <si>
    <t>5.6.21.8</t>
  </si>
  <si>
    <t>5.6.22</t>
  </si>
  <si>
    <t>5.6.22.1</t>
  </si>
  <si>
    <t>5.6.22.2</t>
  </si>
  <si>
    <t>5.6.22.3</t>
  </si>
  <si>
    <t>5.6.22.5</t>
  </si>
  <si>
    <t>5.6.22.6</t>
  </si>
  <si>
    <t>5.6.22.7</t>
  </si>
  <si>
    <t>5.6.22.8</t>
  </si>
  <si>
    <t>5.6.23</t>
  </si>
  <si>
    <t>5.6.23.1</t>
  </si>
  <si>
    <t>5.6.23.2</t>
  </si>
  <si>
    <t>5.6.23.3</t>
  </si>
  <si>
    <t>5.6.23.5</t>
  </si>
  <si>
    <t>5.6.23.6</t>
  </si>
  <si>
    <t>5.6.23.7</t>
  </si>
  <si>
    <t>5.6.23.8</t>
  </si>
  <si>
    <t>5.6.24</t>
  </si>
  <si>
    <t>5.6.24.1</t>
  </si>
  <si>
    <t>5.6.24.2</t>
  </si>
  <si>
    <t>5.6.24.3</t>
  </si>
  <si>
    <t>5.6.24.5</t>
  </si>
  <si>
    <t>5.6.24.6</t>
  </si>
  <si>
    <t>5.6.24.7</t>
  </si>
  <si>
    <t>5.6.24.8</t>
  </si>
  <si>
    <t>5.6.25</t>
  </si>
  <si>
    <t>5.6.25.1</t>
  </si>
  <si>
    <t>5.6.25.2</t>
  </si>
  <si>
    <t>5.6.25.3</t>
  </si>
  <si>
    <t>5.6.25.5</t>
  </si>
  <si>
    <t>5.6.25.6</t>
  </si>
  <si>
    <t>5.6.25.7</t>
  </si>
  <si>
    <t>5.6.25.8</t>
  </si>
  <si>
    <t>5.6.26</t>
  </si>
  <si>
    <t>5.6.26.1</t>
  </si>
  <si>
    <t>5.6.26.2</t>
  </si>
  <si>
    <t>5.6.26.3</t>
  </si>
  <si>
    <t>5.6.26.5</t>
  </si>
  <si>
    <t>5.6.26.6</t>
  </si>
  <si>
    <t>5.6.26.7</t>
  </si>
  <si>
    <t>5.6.26.8</t>
  </si>
  <si>
    <t>5.6.27</t>
  </si>
  <si>
    <t>5.6.27.1</t>
  </si>
  <si>
    <t>5.6.27.2</t>
  </si>
  <si>
    <t>5.6.27.3</t>
  </si>
  <si>
    <t>5.6.27.4</t>
  </si>
  <si>
    <t>5.6.27.5</t>
  </si>
  <si>
    <t>5.6.27.6</t>
  </si>
  <si>
    <t>5.6.27.7</t>
  </si>
  <si>
    <t>5.6.27.8</t>
  </si>
  <si>
    <t>5.6.28</t>
  </si>
  <si>
    <t>5.6.28.1</t>
  </si>
  <si>
    <t>5.6.28.2</t>
  </si>
  <si>
    <t>5.6.28.3</t>
  </si>
  <si>
    <t>5.6.28.4</t>
  </si>
  <si>
    <t>5.6.28.5</t>
  </si>
  <si>
    <t>5.6.28.6</t>
  </si>
  <si>
    <t>5.6.28.7</t>
  </si>
  <si>
    <t>5.6.28.8</t>
  </si>
  <si>
    <t>5.6.28.9</t>
  </si>
  <si>
    <t>5.6.29</t>
  </si>
  <si>
    <t>5.6.29.1</t>
  </si>
  <si>
    <t>5.6.29.2</t>
  </si>
  <si>
    <t>5.6.29.3</t>
  </si>
  <si>
    <t>5.6.29.4</t>
  </si>
  <si>
    <t>5.6.29.5</t>
  </si>
  <si>
    <t>5.6.29.6</t>
  </si>
  <si>
    <t>5.6.29.7</t>
  </si>
  <si>
    <t>5.6.29.8</t>
  </si>
  <si>
    <t>5.6.29.9</t>
  </si>
  <si>
    <t>5.6.30</t>
  </si>
  <si>
    <t>5.6.30.1</t>
  </si>
  <si>
    <t>5.6.30.2</t>
  </si>
  <si>
    <t>5.6.30.3</t>
  </si>
  <si>
    <t>5.6.30.4</t>
  </si>
  <si>
    <t>5.6.30.5</t>
  </si>
  <si>
    <t>5.6.30.6</t>
  </si>
  <si>
    <t>5.6.30.7</t>
  </si>
  <si>
    <t>5.6.30.8</t>
  </si>
  <si>
    <t>5.6.30.9</t>
  </si>
  <si>
    <t>5.6.31</t>
  </si>
  <si>
    <t>5.6.31.1</t>
  </si>
  <si>
    <t>5.6.31.2</t>
  </si>
  <si>
    <t>5.6.31.3</t>
  </si>
  <si>
    <t>5.6.31.4</t>
  </si>
  <si>
    <t>5.6.31.5</t>
  </si>
  <si>
    <t>5.6.31.6</t>
  </si>
  <si>
    <t>5.6.31.7</t>
  </si>
  <si>
    <t>5.6.31.8</t>
  </si>
  <si>
    <t>Storage</t>
  </si>
  <si>
    <t>Servers</t>
  </si>
  <si>
    <t>CPU</t>
  </si>
  <si>
    <t>RAM</t>
  </si>
  <si>
    <t>Other</t>
  </si>
  <si>
    <t>Option price only Year 1</t>
  </si>
  <si>
    <t>Option price only Year 2</t>
  </si>
  <si>
    <t>Option price only Year 3</t>
  </si>
  <si>
    <t>Option price only Year 4</t>
  </si>
  <si>
    <t>Option price only Year 5</t>
  </si>
  <si>
    <t>Column1</t>
  </si>
  <si>
    <t>MATERIAL 
LABOUR and Options
TRAVEL
ODCs</t>
  </si>
  <si>
    <t xml:space="preserve">SER 5: Pre Migration NCIA IV&amp;V  </t>
  </si>
  <si>
    <t>SER 6 : JFC Brunssum</t>
  </si>
  <si>
    <t>SER 3: Pre Migration Meeting NCISG</t>
  </si>
  <si>
    <t>WP 9 Opt</t>
  </si>
  <si>
    <t>lab</t>
  </si>
  <si>
    <t>mat</t>
  </si>
  <si>
    <t>8.1.2</t>
  </si>
  <si>
    <t>8.1.3</t>
  </si>
  <si>
    <t>8.1.4</t>
  </si>
  <si>
    <t>8.1.5</t>
  </si>
  <si>
    <t>8.1.6</t>
  </si>
  <si>
    <t>8.1.7</t>
  </si>
  <si>
    <t>8.1.8</t>
  </si>
  <si>
    <t>8.1.9</t>
  </si>
  <si>
    <t>8.1.10</t>
  </si>
  <si>
    <t>8.1.11</t>
  </si>
  <si>
    <t>8.1.12</t>
  </si>
  <si>
    <t>8.1.13</t>
  </si>
  <si>
    <t>8.1.14</t>
  </si>
  <si>
    <t>8.1.15</t>
  </si>
  <si>
    <t>8.1.16</t>
  </si>
  <si>
    <t>8.1.17</t>
  </si>
  <si>
    <t>8.1.18</t>
  </si>
  <si>
    <t>8.1.19</t>
  </si>
  <si>
    <t>8.1.20</t>
  </si>
  <si>
    <t>8.1.1 Expand as necessary</t>
  </si>
  <si>
    <t>8.2.2</t>
  </si>
  <si>
    <t>8.2.3</t>
  </si>
  <si>
    <t>8.2.4</t>
  </si>
  <si>
    <t>8.2.5</t>
  </si>
  <si>
    <t>8.2.6</t>
  </si>
  <si>
    <t>8.2.7</t>
  </si>
  <si>
    <t>8.2.8</t>
  </si>
  <si>
    <t>8.2.9</t>
  </si>
  <si>
    <t>8.2.10</t>
  </si>
  <si>
    <t>8.2.11</t>
  </si>
  <si>
    <t>8.2.12</t>
  </si>
  <si>
    <t>8.2.13</t>
  </si>
  <si>
    <t>8.2.14</t>
  </si>
  <si>
    <t>8.2.15</t>
  </si>
  <si>
    <t>8.2.16</t>
  </si>
  <si>
    <t>8.2.17</t>
  </si>
  <si>
    <t>8.2.18</t>
  </si>
  <si>
    <t>8.2.19</t>
  </si>
  <si>
    <t>8.2.20</t>
  </si>
  <si>
    <t>8.2.1 Expand as necessary</t>
  </si>
  <si>
    <t>8.3.1 Expand as necessary</t>
  </si>
  <si>
    <t>8.3.2</t>
  </si>
  <si>
    <t>8.3.3</t>
  </si>
  <si>
    <t>8.3.4</t>
  </si>
  <si>
    <t>8.3.5</t>
  </si>
  <si>
    <t>8.3.6</t>
  </si>
  <si>
    <t>8.3.7</t>
  </si>
  <si>
    <t>8.3.8</t>
  </si>
  <si>
    <t>8.3.9</t>
  </si>
  <si>
    <t>8.3.10</t>
  </si>
  <si>
    <t>8.3.11</t>
  </si>
  <si>
    <t>8.3.12</t>
  </si>
  <si>
    <t>8.3.13</t>
  </si>
  <si>
    <t>8.3.14</t>
  </si>
  <si>
    <t>8.3.15</t>
  </si>
  <si>
    <t>8.3.16</t>
  </si>
  <si>
    <t>8.3.17</t>
  </si>
  <si>
    <t>8.3.18</t>
  </si>
  <si>
    <t>8.3.19</t>
  </si>
  <si>
    <t>8.3.20</t>
  </si>
  <si>
    <t>8.4.1 Expand as necessary</t>
  </si>
  <si>
    <t>8.4.2</t>
  </si>
  <si>
    <t>8.4.3</t>
  </si>
  <si>
    <t>8.4.4</t>
  </si>
  <si>
    <t>8.4.5</t>
  </si>
  <si>
    <t>8.4.6</t>
  </si>
  <si>
    <t>8.4.7</t>
  </si>
  <si>
    <t>8.4.8</t>
  </si>
  <si>
    <t>8.4.9</t>
  </si>
  <si>
    <t>8.4.10</t>
  </si>
  <si>
    <t>8.4.11</t>
  </si>
  <si>
    <t>8.4.12</t>
  </si>
  <si>
    <t>8.4.13</t>
  </si>
  <si>
    <t>8.4.14</t>
  </si>
  <si>
    <t>8.4.15</t>
  </si>
  <si>
    <t>8.4.16</t>
  </si>
  <si>
    <t>8.4.17</t>
  </si>
  <si>
    <t>8.4.18</t>
  </si>
  <si>
    <t>8.4.19</t>
  </si>
  <si>
    <t>8.4.20</t>
  </si>
  <si>
    <t>8.5.1 Expand as necessary</t>
  </si>
  <si>
    <t>8.5.2</t>
  </si>
  <si>
    <t>8.5.3</t>
  </si>
  <si>
    <t>8.5.4</t>
  </si>
  <si>
    <t>8.5.5</t>
  </si>
  <si>
    <t>8.5.6</t>
  </si>
  <si>
    <t>8.5.7</t>
  </si>
  <si>
    <t>8.5.8</t>
  </si>
  <si>
    <t>8.5.9</t>
  </si>
  <si>
    <t>8.5.10</t>
  </si>
  <si>
    <t>8.5.11</t>
  </si>
  <si>
    <t>8.5.12</t>
  </si>
  <si>
    <t>8.5.13</t>
  </si>
  <si>
    <t>8.5.14</t>
  </si>
  <si>
    <t>8.5.15</t>
  </si>
  <si>
    <t>8.5.16</t>
  </si>
  <si>
    <t>8.5.17</t>
  </si>
  <si>
    <t>8.5.18</t>
  </si>
  <si>
    <t>8.5.19</t>
  </si>
  <si>
    <t>8.5.20</t>
  </si>
  <si>
    <t>travel</t>
  </si>
  <si>
    <t>Bidders please add Travel details in the appropriate CLIN</t>
  </si>
  <si>
    <t>Bidders please add ODC details in the appropriate CLIN</t>
  </si>
  <si>
    <t>Preliminary Design Review (PDR)</t>
  </si>
  <si>
    <t>Factory Acceptance Tests (FAT) Execution</t>
  </si>
  <si>
    <t>Operational System Acceptance Test Plan, test cases and report (SAT)</t>
  </si>
  <si>
    <t>Hardware Procurement</t>
  </si>
  <si>
    <t>User Acceptance Test Report (UAT)</t>
  </si>
  <si>
    <t>Performance Reports</t>
  </si>
  <si>
    <t>5.5.4</t>
  </si>
  <si>
    <t>CLS Reports</t>
  </si>
  <si>
    <t>Communication Plan</t>
  </si>
  <si>
    <t>Project Work Breakdown Structure (WBS)</t>
  </si>
  <si>
    <t>Security Evaluation</t>
  </si>
  <si>
    <t>Test Readiness Review (TRR)</t>
  </si>
  <si>
    <t>Failover &amp; Disaster Recovery Test</t>
  </si>
  <si>
    <t>Security Test and Verification Plan (STVP)</t>
  </si>
  <si>
    <t>Verification Cross Reference Matrix</t>
  </si>
  <si>
    <t>Training the trainer delivery</t>
  </si>
  <si>
    <t>SER 18 : JFTC Bydgoszcz (x2 for 2 Training Networks)</t>
  </si>
  <si>
    <t>SER 19 : JWC Stavanger (x2 for 2 Training Networks)</t>
  </si>
  <si>
    <t>Support Site Activation (Training Network)</t>
  </si>
  <si>
    <t>Support Site Activation (ON)</t>
  </si>
  <si>
    <t>Configuration Management Plan (CMP)</t>
  </si>
  <si>
    <t>SER 1 : SHAPE Mons (MIR)</t>
  </si>
  <si>
    <t>SER 7 : JFC Naples (MIR)</t>
  </si>
  <si>
    <t>Support Site Activation (Mission Network)</t>
  </si>
  <si>
    <t>ILS</t>
  </si>
  <si>
    <t>Integrated Logistics Support Plan (ILSP) +</t>
  </si>
  <si>
    <t>Technical Documentation</t>
  </si>
  <si>
    <t>Maintenance Manuals (including admin and platform manuals)</t>
  </si>
  <si>
    <t>OEM Manuals for COTS</t>
  </si>
  <si>
    <t>On-line documentation (Embedded in the platform)</t>
  </si>
  <si>
    <t>Maintenance and Support Concept</t>
  </si>
  <si>
    <t>User and Administrator Guides</t>
  </si>
  <si>
    <t>As-build System Requirements</t>
  </si>
  <si>
    <t>As-build System Design Document</t>
  </si>
  <si>
    <t>Installation and Configuration Guides</t>
  </si>
  <si>
    <t>Deployment Guide</t>
  </si>
  <si>
    <t>Build Guide</t>
  </si>
  <si>
    <t>As-build Test Cases</t>
  </si>
  <si>
    <t>Web Service Reference Guide and Maintenance Manuals</t>
  </si>
  <si>
    <t>Project Management Plan</t>
  </si>
  <si>
    <t>Post Configuration Information Assurance Test</t>
  </si>
  <si>
    <t>SER 27 : SHAPE Mons (Training)</t>
  </si>
  <si>
    <t>5.6.2.4</t>
  </si>
  <si>
    <t>5.6.3.4</t>
  </si>
  <si>
    <t>5.6.4.4</t>
  </si>
  <si>
    <t>5.6.6.4</t>
  </si>
  <si>
    <t>5.6.7.4</t>
  </si>
  <si>
    <t>5.6.7.9</t>
  </si>
  <si>
    <t>5.6.8.4</t>
  </si>
  <si>
    <t>5.6.9.4</t>
  </si>
  <si>
    <t>5.6.10.4</t>
  </si>
  <si>
    <t>5.6.11.4</t>
  </si>
  <si>
    <t>5.6.12.4</t>
  </si>
  <si>
    <t>5.6.13.4</t>
  </si>
  <si>
    <t>5.6.14.4</t>
  </si>
  <si>
    <t>5.6.15.4</t>
  </si>
  <si>
    <t>5.6.16.4</t>
  </si>
  <si>
    <t>5.6.17.4</t>
  </si>
  <si>
    <t>5.6.18.4</t>
  </si>
  <si>
    <t>5.6.19.4</t>
  </si>
  <si>
    <t>5.6.20.4</t>
  </si>
  <si>
    <t>5.6.21.4</t>
  </si>
  <si>
    <t>5.6.22.4</t>
  </si>
  <si>
    <t>5.6.23.4</t>
  </si>
  <si>
    <t>5.6.24.4</t>
  </si>
  <si>
    <t>5.6.25.4</t>
  </si>
  <si>
    <t>5.6.26.4</t>
  </si>
  <si>
    <t>5.5.5</t>
  </si>
  <si>
    <t>5.7.1</t>
  </si>
  <si>
    <t>5.7.2</t>
  </si>
  <si>
    <t>5.7.3</t>
  </si>
  <si>
    <t>5.7.4</t>
  </si>
  <si>
    <t>5.8.1</t>
  </si>
  <si>
    <t>5.8.2</t>
  </si>
  <si>
    <t>5.8.3</t>
  </si>
  <si>
    <t>5.9.1</t>
  </si>
  <si>
    <t>5.9.3</t>
  </si>
  <si>
    <t>5.9.5</t>
  </si>
  <si>
    <t>5.9.6</t>
  </si>
  <si>
    <t>5.9.7</t>
  </si>
  <si>
    <t>5.9.8</t>
  </si>
  <si>
    <t>5.9.9</t>
  </si>
  <si>
    <t>5.9.10</t>
  </si>
  <si>
    <r>
      <t xml:space="preserve">SOW </t>
    </r>
    <r>
      <rPr>
        <sz val="11"/>
        <color theme="1"/>
        <rFont val="Calibri"/>
        <family val="2"/>
      </rPr>
      <t>§</t>
    </r>
    <r>
      <rPr>
        <sz val="11"/>
        <color theme="1"/>
        <rFont val="Calibri"/>
        <family val="2"/>
        <scheme val="minor"/>
      </rPr>
      <t xml:space="preserve"> 15</t>
    </r>
  </si>
  <si>
    <t>Hardware Installation and Acceptance (Mons &amp; Lago Patria)</t>
  </si>
  <si>
    <t>5.2.6</t>
  </si>
  <si>
    <t>5.2.7</t>
  </si>
  <si>
    <t>Warranty</t>
  </si>
  <si>
    <t>Mons, Bel/Lago Patria, Ita</t>
  </si>
  <si>
    <t>SOW § 11</t>
  </si>
  <si>
    <t>SOW § 11.1.1.1</t>
  </si>
  <si>
    <t>SOW § 11.1.1.2</t>
  </si>
  <si>
    <t>SOW § 11.1.1.3</t>
  </si>
  <si>
    <t>SOW § 3.4</t>
  </si>
  <si>
    <t>SOW § 3.5</t>
  </si>
  <si>
    <t>SOW § 6.4</t>
  </si>
  <si>
    <t>SOW § 18.6</t>
  </si>
  <si>
    <t>SOW § 11.5.1</t>
  </si>
  <si>
    <t>SOW § 11.1.2</t>
  </si>
  <si>
    <t>Project Meeting Minutes</t>
  </si>
  <si>
    <t>SOW § 14</t>
  </si>
  <si>
    <t>SOW § 15</t>
  </si>
  <si>
    <t>Security Design/Analysis</t>
  </si>
  <si>
    <t>Design Review</t>
  </si>
  <si>
    <t>SOW 11.2.1.4</t>
  </si>
  <si>
    <t>SOW § 3.3</t>
  </si>
  <si>
    <r>
      <t xml:space="preserve">SOW </t>
    </r>
    <r>
      <rPr>
        <sz val="11"/>
        <color theme="1"/>
        <rFont val="Calibri"/>
        <family val="2"/>
      </rPr>
      <t>§</t>
    </r>
    <r>
      <rPr>
        <sz val="11"/>
        <color theme="1"/>
        <rFont val="Calibri"/>
        <family val="2"/>
        <scheme val="minor"/>
      </rPr>
      <t xml:space="preserve"> 18.3</t>
    </r>
  </si>
  <si>
    <t>System Design Specification (SDS)</t>
  </si>
  <si>
    <t>Project Status Report (PSR)</t>
  </si>
  <si>
    <r>
      <t xml:space="preserve">SOW </t>
    </r>
    <r>
      <rPr>
        <sz val="11"/>
        <color theme="1"/>
        <rFont val="Calibri"/>
        <family val="2"/>
      </rPr>
      <t>§</t>
    </r>
    <r>
      <rPr>
        <sz val="11"/>
        <color theme="1"/>
        <rFont val="Calibri"/>
        <family val="2"/>
        <scheme val="minor"/>
      </rPr>
      <t xml:space="preserve"> 18.2</t>
    </r>
    <r>
      <rPr>
        <sz val="11"/>
        <color theme="1"/>
        <rFont val="Calibri"/>
        <family val="2"/>
        <scheme val="minor"/>
      </rPr>
      <t/>
    </r>
  </si>
  <si>
    <t>System Architecture</t>
  </si>
  <si>
    <r>
      <t xml:space="preserve">SOW </t>
    </r>
    <r>
      <rPr>
        <sz val="11"/>
        <color theme="1"/>
        <rFont val="Calibri"/>
        <family val="2"/>
      </rPr>
      <t>§</t>
    </r>
    <r>
      <rPr>
        <sz val="11"/>
        <color theme="1"/>
        <rFont val="Calibri"/>
        <family val="2"/>
        <scheme val="minor"/>
      </rPr>
      <t xml:space="preserve"> 5.3.1</t>
    </r>
  </si>
  <si>
    <t>Acceptance Plan</t>
  </si>
  <si>
    <r>
      <t xml:space="preserve">SOW </t>
    </r>
    <r>
      <rPr>
        <sz val="11"/>
        <color theme="1"/>
        <rFont val="Calibri"/>
        <family val="2"/>
      </rPr>
      <t>§</t>
    </r>
    <r>
      <rPr>
        <sz val="11"/>
        <color theme="1"/>
        <rFont val="Calibri"/>
        <family val="2"/>
        <scheme val="minor"/>
      </rPr>
      <t xml:space="preserve"> 11.2.1</t>
    </r>
  </si>
  <si>
    <r>
      <t xml:space="preserve">SOW </t>
    </r>
    <r>
      <rPr>
        <sz val="11"/>
        <color theme="1"/>
        <rFont val="Calibri"/>
        <family val="2"/>
      </rPr>
      <t>§</t>
    </r>
    <r>
      <rPr>
        <sz val="11"/>
        <color theme="1"/>
        <rFont val="Calibri"/>
        <family val="2"/>
        <scheme val="minor"/>
      </rPr>
      <t xml:space="preserve"> 18.4</t>
    </r>
  </si>
  <si>
    <r>
      <t xml:space="preserve">SOW </t>
    </r>
    <r>
      <rPr>
        <sz val="11"/>
        <color theme="1"/>
        <rFont val="Calibri"/>
        <family val="2"/>
      </rPr>
      <t>§</t>
    </r>
    <r>
      <rPr>
        <sz val="11"/>
        <color theme="1"/>
        <rFont val="Calibri"/>
        <family val="2"/>
        <scheme val="minor"/>
      </rPr>
      <t xml:space="preserve"> 1.3</t>
    </r>
  </si>
  <si>
    <r>
      <t xml:space="preserve">SOW </t>
    </r>
    <r>
      <rPr>
        <sz val="11"/>
        <color theme="1"/>
        <rFont val="Calibri"/>
        <family val="2"/>
      </rPr>
      <t>§</t>
    </r>
    <r>
      <rPr>
        <sz val="11"/>
        <color theme="1"/>
        <rFont val="Calibri"/>
        <family val="2"/>
        <scheme val="minor"/>
      </rPr>
      <t xml:space="preserve"> 4.1.1</t>
    </r>
  </si>
  <si>
    <t>Operational Acceptance Criteria</t>
  </si>
  <si>
    <r>
      <t xml:space="preserve">SOW </t>
    </r>
    <r>
      <rPr>
        <sz val="11"/>
        <color theme="1"/>
        <rFont val="Calibri"/>
        <family val="2"/>
      </rPr>
      <t>§</t>
    </r>
    <r>
      <rPr>
        <sz val="11"/>
        <color theme="1"/>
        <rFont val="Calibri"/>
        <family val="2"/>
        <scheme val="minor"/>
      </rPr>
      <t xml:space="preserve"> 7.7</t>
    </r>
  </si>
  <si>
    <r>
      <t xml:space="preserve">SOW </t>
    </r>
    <r>
      <rPr>
        <sz val="11"/>
        <color theme="1"/>
        <rFont val="Calibri"/>
        <family val="2"/>
      </rPr>
      <t>§</t>
    </r>
    <r>
      <rPr>
        <sz val="11"/>
        <color theme="1"/>
        <rFont val="Calibri"/>
        <family val="2"/>
        <scheme val="minor"/>
      </rPr>
      <t xml:space="preserve"> 3.6</t>
    </r>
  </si>
  <si>
    <r>
      <t xml:space="preserve">SOW </t>
    </r>
    <r>
      <rPr>
        <sz val="11"/>
        <color theme="1"/>
        <rFont val="Calibri"/>
        <family val="2"/>
      </rPr>
      <t>§</t>
    </r>
    <r>
      <rPr>
        <sz val="11"/>
        <color theme="1"/>
        <rFont val="Calibri"/>
        <family val="2"/>
        <scheme val="minor"/>
      </rPr>
      <t xml:space="preserve"> 3.7.3</t>
    </r>
  </si>
  <si>
    <r>
      <t xml:space="preserve">SOW </t>
    </r>
    <r>
      <rPr>
        <sz val="11"/>
        <color theme="1"/>
        <rFont val="Calibri"/>
        <family val="2"/>
      </rPr>
      <t>§</t>
    </r>
    <r>
      <rPr>
        <sz val="11"/>
        <color theme="1"/>
        <rFont val="Calibri"/>
        <family val="2"/>
        <scheme val="minor"/>
      </rPr>
      <t xml:space="preserve"> 14</t>
    </r>
  </si>
  <si>
    <r>
      <t xml:space="preserve">SOW </t>
    </r>
    <r>
      <rPr>
        <sz val="11"/>
        <color theme="1"/>
        <rFont val="Calibri"/>
        <family val="2"/>
      </rPr>
      <t>§</t>
    </r>
    <r>
      <rPr>
        <sz val="11"/>
        <color theme="1"/>
        <rFont val="Calibri"/>
        <family val="2"/>
        <scheme val="minor"/>
      </rPr>
      <t xml:space="preserve"> 13.3</t>
    </r>
  </si>
  <si>
    <t>SOW § 13.2</t>
  </si>
  <si>
    <t>SOW § 11.4</t>
  </si>
  <si>
    <t>Security Test Report (STR)</t>
  </si>
  <si>
    <t>Security Mechanisms to be implemented</t>
  </si>
  <si>
    <t>SOW § 13.1</t>
  </si>
  <si>
    <t>SOW § 13.4</t>
  </si>
  <si>
    <t>Supply Support</t>
  </si>
  <si>
    <t>SOW § 13.2.1</t>
  </si>
  <si>
    <t>Software Baseline (Source Code, Binaries and all dependant software in a package)</t>
  </si>
  <si>
    <t>SOW § 13.2.2</t>
  </si>
  <si>
    <t>SOW § 13</t>
  </si>
  <si>
    <t>SOW § 16.3</t>
  </si>
  <si>
    <t>SOW § 17.6.2</t>
  </si>
  <si>
    <t>Project  Review Meetings (PPRM)</t>
  </si>
  <si>
    <t>SOW § 11.1.1.4</t>
  </si>
  <si>
    <t>Pilot Release Meeting</t>
  </si>
  <si>
    <t>SOW § 3.7.2</t>
  </si>
  <si>
    <t>SOW § 3.7.4</t>
  </si>
  <si>
    <t>SOW § 7.7</t>
  </si>
  <si>
    <t>SOW § 16.1</t>
  </si>
  <si>
    <t>Configuration Management Functions</t>
  </si>
  <si>
    <t>SOW § 17.1</t>
  </si>
  <si>
    <t>SOW § 17.2</t>
  </si>
  <si>
    <t>Configuration Control</t>
  </si>
  <si>
    <t>SOW § 17.4</t>
  </si>
  <si>
    <t>Configuration Status Accounting</t>
  </si>
  <si>
    <t>SOW § 17.5</t>
  </si>
  <si>
    <t>SOW § 17.6</t>
  </si>
  <si>
    <t>SOW § 17.3</t>
  </si>
  <si>
    <t>Configuration Audits</t>
  </si>
  <si>
    <t>SOW § 9</t>
  </si>
  <si>
    <r>
      <t xml:space="preserve">SOW </t>
    </r>
    <r>
      <rPr>
        <sz val="11"/>
        <color theme="1"/>
        <rFont val="Calibri"/>
        <family val="2"/>
      </rPr>
      <t>§</t>
    </r>
    <r>
      <rPr>
        <sz val="11"/>
        <color theme="1"/>
        <rFont val="Calibri"/>
        <family val="2"/>
        <scheme val="minor"/>
      </rPr>
      <t xml:space="preserve"> 13.3.3</t>
    </r>
  </si>
  <si>
    <r>
      <t xml:space="preserve">SOW </t>
    </r>
    <r>
      <rPr>
        <sz val="11"/>
        <color theme="1"/>
        <rFont val="Calibri"/>
        <family val="2"/>
      </rPr>
      <t>§</t>
    </r>
    <r>
      <rPr>
        <sz val="11"/>
        <color theme="1"/>
        <rFont val="Calibri"/>
        <family val="2"/>
        <scheme val="minor"/>
      </rPr>
      <t xml:space="preserve"> 13.3.2</t>
    </r>
  </si>
  <si>
    <r>
      <t xml:space="preserve">SOW </t>
    </r>
    <r>
      <rPr>
        <sz val="11"/>
        <color theme="1"/>
        <rFont val="Calibri"/>
        <family val="2"/>
      </rPr>
      <t>§</t>
    </r>
    <r>
      <rPr>
        <sz val="11"/>
        <color theme="1"/>
        <rFont val="Calibri"/>
        <family val="2"/>
        <scheme val="minor"/>
      </rPr>
      <t xml:space="preserve"> 13.3</t>
    </r>
    <r>
      <rPr>
        <sz val="11"/>
        <color theme="1"/>
        <rFont val="Calibri"/>
        <family val="2"/>
        <scheme val="minor"/>
      </rPr>
      <t/>
    </r>
  </si>
  <si>
    <r>
      <t xml:space="preserve">SOW </t>
    </r>
    <r>
      <rPr>
        <sz val="11"/>
        <color theme="1"/>
        <rFont val="Calibri"/>
        <family val="2"/>
      </rPr>
      <t>§</t>
    </r>
    <r>
      <rPr>
        <sz val="11"/>
        <color theme="1"/>
        <rFont val="Calibri"/>
        <family val="2"/>
        <scheme val="minor"/>
      </rPr>
      <t xml:space="preserve"> 13.3.4</t>
    </r>
  </si>
  <si>
    <r>
      <t xml:space="preserve">SOW </t>
    </r>
    <r>
      <rPr>
        <sz val="11"/>
        <color theme="1"/>
        <rFont val="Calibri"/>
        <family val="2"/>
      </rPr>
      <t>§</t>
    </r>
    <r>
      <rPr>
        <sz val="11"/>
        <color theme="1"/>
        <rFont val="Calibri"/>
        <family val="2"/>
        <scheme val="minor"/>
      </rPr>
      <t xml:space="preserve"> 14 - O</t>
    </r>
  </si>
  <si>
    <t>SOW § 4</t>
  </si>
  <si>
    <t>DAEDC + 11 Months</t>
  </si>
  <si>
    <t>DAEDC + 14 Months</t>
  </si>
  <si>
    <t>Provisional System Acceptance (PSA - Remaining Sites)</t>
  </si>
  <si>
    <t>Project Meeting Website</t>
  </si>
  <si>
    <t>Configuration Management Database</t>
  </si>
  <si>
    <t>Multiple</t>
  </si>
  <si>
    <t>DAEDC +19 Months</t>
  </si>
  <si>
    <t>DAEDC +  18 Months</t>
  </si>
  <si>
    <t>DAEDC +  5 Months</t>
  </si>
  <si>
    <t xml:space="preserve">This column should only be expressed as a formula, which is the total of the previous columns: cost*quantity for all years. </t>
  </si>
  <si>
    <t>Requirements Traceability Matrix (RTM)</t>
  </si>
  <si>
    <t>SER 4: Pre Migration Meeting NCIA Reference Facility (ON ONLY)</t>
  </si>
  <si>
    <t>SER 23 : NCI Academy Oeiras</t>
  </si>
  <si>
    <t>As-build Technical Architecture</t>
  </si>
  <si>
    <t>SOW § 11.22</t>
  </si>
  <si>
    <t>SOW § 5</t>
  </si>
  <si>
    <t>SOW § 9.1.1</t>
  </si>
  <si>
    <t>SOW § 8</t>
  </si>
  <si>
    <t>SOW § 11.3.2</t>
  </si>
  <si>
    <t>SOW § 16</t>
  </si>
  <si>
    <t>Mons, Bel, Lago Patria, Ita</t>
  </si>
  <si>
    <t>Mons, Bel, Naples, Ita</t>
  </si>
  <si>
    <t>5.3.2</t>
  </si>
  <si>
    <t>5.3.3</t>
  </si>
  <si>
    <t>5.3.4</t>
  </si>
  <si>
    <t>5.3.5</t>
  </si>
  <si>
    <t>5.3.6</t>
  </si>
  <si>
    <t>5.3.7</t>
  </si>
  <si>
    <t>5.3.8</t>
  </si>
  <si>
    <t>5.3.9</t>
  </si>
  <si>
    <t>5.3.10</t>
  </si>
  <si>
    <t>5.4.3</t>
  </si>
  <si>
    <t>5.4.1.1</t>
  </si>
  <si>
    <t>5.4.1.2</t>
  </si>
  <si>
    <t>5.4.1.3</t>
  </si>
  <si>
    <t>5.4.1.4</t>
  </si>
  <si>
    <t>5.4.1.5</t>
  </si>
  <si>
    <t>5.4.1.6</t>
  </si>
  <si>
    <t>5.4.1.7</t>
  </si>
  <si>
    <t>5.4.2.1</t>
  </si>
  <si>
    <t>5.4.2.2</t>
  </si>
  <si>
    <t>5.4.2.4</t>
  </si>
  <si>
    <t>5.4.2.5</t>
  </si>
  <si>
    <t>5.4.2.6</t>
  </si>
  <si>
    <t>5.4.2.7</t>
  </si>
  <si>
    <t>5.4.3.1</t>
  </si>
  <si>
    <t>5.4.3.2</t>
  </si>
  <si>
    <t>5.4.3.3</t>
  </si>
  <si>
    <t>5.4.3.4</t>
  </si>
  <si>
    <t>5.4.3.5</t>
  </si>
  <si>
    <t>5.4.3.6</t>
  </si>
  <si>
    <t>5.4.3.7</t>
  </si>
  <si>
    <t>5.4.3.8</t>
  </si>
  <si>
    <t>5.4.3.9</t>
  </si>
  <si>
    <t>5.4.3.10</t>
  </si>
  <si>
    <t>5.4.3.11</t>
  </si>
  <si>
    <t>5.4.3.12</t>
  </si>
  <si>
    <t>5.4.3.13</t>
  </si>
  <si>
    <t>5.4.3.14</t>
  </si>
  <si>
    <t>5.1.2</t>
  </si>
  <si>
    <t>5.1.3</t>
  </si>
  <si>
    <t>5.1.4</t>
  </si>
  <si>
    <t>5.1.5</t>
  </si>
  <si>
    <t>5.1.6</t>
  </si>
  <si>
    <t>5.1.7</t>
  </si>
  <si>
    <t>5.1.8</t>
  </si>
  <si>
    <t>5.1.9</t>
  </si>
  <si>
    <t>5.1.10</t>
  </si>
  <si>
    <t>5.1.11</t>
  </si>
  <si>
    <t>5.1.12</t>
  </si>
  <si>
    <t>5.1.13</t>
  </si>
  <si>
    <t>5.1.14</t>
  </si>
  <si>
    <t>5.9</t>
  </si>
  <si>
    <t>5.9.2</t>
  </si>
  <si>
    <t>5.9.4</t>
  </si>
  <si>
    <t>5.9.11</t>
  </si>
  <si>
    <t>5.9.12</t>
  </si>
  <si>
    <t>5.9.13</t>
  </si>
  <si>
    <t>5.9.14</t>
  </si>
  <si>
    <t>5.10</t>
  </si>
  <si>
    <t>5.10.1</t>
  </si>
  <si>
    <t>5.10.2</t>
  </si>
  <si>
    <t>5.10.3</t>
  </si>
  <si>
    <t>5.10.4</t>
  </si>
  <si>
    <t>5.10.5</t>
  </si>
  <si>
    <t>5.10.6</t>
  </si>
  <si>
    <t>5.10.7</t>
  </si>
  <si>
    <t>5.10.8</t>
  </si>
  <si>
    <t>5.11.1</t>
  </si>
  <si>
    <t>5.11.2</t>
  </si>
  <si>
    <t>5.11.3</t>
  </si>
  <si>
    <t>5.11.4</t>
  </si>
  <si>
    <t>5.11.5</t>
  </si>
  <si>
    <t>5.11.6</t>
  </si>
  <si>
    <t>8.6.1 Expand as necessary</t>
  </si>
  <si>
    <t>8.6.2</t>
  </si>
  <si>
    <t>8.6.3</t>
  </si>
  <si>
    <t>8.6.4</t>
  </si>
  <si>
    <t>8.6.5</t>
  </si>
  <si>
    <t>8.6.6</t>
  </si>
  <si>
    <t>8.6.7</t>
  </si>
  <si>
    <t>8.6.8</t>
  </si>
  <si>
    <t>8.6.9</t>
  </si>
  <si>
    <t>8.6.10</t>
  </si>
  <si>
    <t>8.6.11</t>
  </si>
  <si>
    <t>8.6.12</t>
  </si>
  <si>
    <t>8.6.13</t>
  </si>
  <si>
    <t>8.6.14</t>
  </si>
  <si>
    <t>8.6.15</t>
  </si>
  <si>
    <t>8.6.16</t>
  </si>
  <si>
    <t>8.6.17</t>
  </si>
  <si>
    <t>8.6.18</t>
  </si>
  <si>
    <t>8.6.19</t>
  </si>
  <si>
    <t>8.6.20</t>
  </si>
  <si>
    <t>WP 5, 8, 9</t>
  </si>
  <si>
    <t>GRAND TOTAL</t>
  </si>
  <si>
    <t>DAEDC + 19 Months</t>
  </si>
  <si>
    <t>DAEDC + 6 Months</t>
  </si>
  <si>
    <t>DAEDC + 11.5 Months</t>
  </si>
  <si>
    <t>DAEDC + 15 Months</t>
  </si>
  <si>
    <t>DAEDC + 16 Months</t>
  </si>
  <si>
    <t>DAEDC + 17 Months</t>
  </si>
  <si>
    <t>DAEDC + 18 Months</t>
  </si>
  <si>
    <t>SOW § 12</t>
  </si>
  <si>
    <t>Performance Reporting</t>
  </si>
  <si>
    <t xml:space="preserve">Project Review Meetings </t>
  </si>
  <si>
    <t>System Design</t>
  </si>
  <si>
    <t>Issues &amp; Risk Log</t>
  </si>
  <si>
    <t>Required Days after Effective date of Contract(DAEDC)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</si>
</sst>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0_);_(&quot;$&quot;* \(#,##0.00\);_(&quot;$&quot;* &quot;-&quot;??_);_(@_)"/>
    <numFmt numFmtId="165" formatCode="_(* #,##0.00_);_(* \(#,##0.00\);_(* &quot;-&quot;??_);_(@_)"/>
    <numFmt numFmtId="166" formatCode="_(* #,##0_);_(* \(#,##0\);_(* &quot;-&quot;??_);_(@_)"/>
    <numFmt numFmtId="167" formatCode="_-* #,##0_-;\-* #,##0_-;_-* &quot;-&quot;??_-;_-@_-"/>
    <numFmt numFmtId="168" formatCode="_(* #,##0.0_);_(* \(#,##0.0\);_(* &quot;-&quot;??_);_(@_)"/>
  </numFmts>
  <fonts count="35" x14ac:knownFonts="1">
    <font>
      <sz val="11"/>
      <color theme="1"/>
      <name val="Calibri"/>
      <family val="2"/>
      <scheme val="minor"/>
    </font>
    <font>
      <b/>
      <sz val="11"/>
      <color theme="1"/>
      <name val="Calibri"/>
      <family val="2"/>
      <scheme val="minor"/>
    </font>
    <font>
      <b/>
      <sz val="12"/>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sz val="10"/>
      <name val="Arial"/>
      <family val="2"/>
    </font>
    <font>
      <sz val="10"/>
      <name val="Times New Roman"/>
      <family val="1"/>
    </font>
    <font>
      <sz val="11"/>
      <name val="Calibri"/>
      <family val="2"/>
      <scheme val="minor"/>
    </font>
    <font>
      <i/>
      <sz val="11"/>
      <color theme="1"/>
      <name val="Calibri"/>
      <family val="2"/>
      <scheme val="minor"/>
    </font>
    <font>
      <b/>
      <sz val="18"/>
      <color theme="1"/>
      <name val="Calibri"/>
      <family val="2"/>
      <scheme val="minor"/>
    </font>
    <font>
      <b/>
      <sz val="13"/>
      <color theme="0"/>
      <name val="Calibri"/>
      <family val="2"/>
      <scheme val="minor"/>
    </font>
    <font>
      <b/>
      <sz val="9"/>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0"/>
      <name val="Arial"/>
      <family val="2"/>
    </font>
    <font>
      <i/>
      <sz val="11"/>
      <color rgb="FFFF0000"/>
      <name val="Calibri"/>
      <family val="2"/>
      <scheme val="minor"/>
    </font>
    <font>
      <sz val="11"/>
      <color rgb="FFFF0000"/>
      <name val="Calibri"/>
      <family val="2"/>
      <scheme val="minor"/>
    </font>
    <font>
      <b/>
      <sz val="11"/>
      <name val="Calibri"/>
      <family val="2"/>
      <scheme val="minor"/>
    </font>
    <font>
      <i/>
      <sz val="11"/>
      <name val="Calibri"/>
      <family val="2"/>
    </font>
    <font>
      <i/>
      <sz val="11"/>
      <name val="Calibri"/>
      <family val="2"/>
      <scheme val="minor"/>
    </font>
    <font>
      <b/>
      <sz val="14"/>
      <color rgb="FFC00000"/>
      <name val="Calibri"/>
      <family val="2"/>
      <scheme val="minor"/>
    </font>
    <font>
      <b/>
      <i/>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1"/>
      <name val="Times New Roman"/>
      <family val="1"/>
    </font>
    <font>
      <b/>
      <sz val="8"/>
      <name val="Times New Roman"/>
      <family val="1"/>
    </font>
    <font>
      <strike/>
      <sz val="11"/>
      <color theme="1"/>
      <name val="Calibri"/>
      <family val="2"/>
      <scheme val="minor"/>
    </font>
    <font>
      <b/>
      <sz val="14"/>
      <color theme="1"/>
      <name val="Calibri"/>
      <family val="2"/>
      <scheme val="minor"/>
    </font>
    <font>
      <b/>
      <sz val="10"/>
      <name val="Calibri"/>
      <family val="2"/>
      <scheme val="minor"/>
    </font>
    <font>
      <sz val="11"/>
      <color rgb="FF9C6500"/>
      <name val="Calibri"/>
      <family val="2"/>
      <scheme val="minor"/>
    </font>
    <font>
      <sz val="11"/>
      <color theme="1"/>
      <name val="Calibri"/>
      <family val="2"/>
    </font>
  </fonts>
  <fills count="2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7" tint="0.59999389629810485"/>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rgb="FF92D050"/>
        <bgColor indexed="64"/>
      </patternFill>
    </fill>
    <fill>
      <patternFill patternType="solid">
        <fgColor rgb="FFFFFF00"/>
        <bgColor theme="4" tint="0.79998168889431442"/>
      </patternFill>
    </fill>
    <fill>
      <patternFill patternType="solid">
        <fgColor rgb="FFFFEB9C"/>
      </patternFill>
    </fill>
    <fill>
      <patternFill patternType="solid">
        <fgColor theme="4" tint="0.79998168889431442"/>
        <bgColor theme="4" tint="0.79998168889431442"/>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theme="4" tint="0.39997558519241921"/>
      </top>
      <bottom style="thin">
        <color indexed="64"/>
      </bottom>
      <diagonal/>
    </border>
    <border>
      <left style="thin">
        <color indexed="64"/>
      </left>
      <right/>
      <top/>
      <bottom/>
      <diagonal/>
    </border>
  </borders>
  <cellStyleXfs count="7">
    <xf numFmtId="0" fontId="0" fillId="0" borderId="0"/>
    <xf numFmtId="165" fontId="5" fillId="0" borderId="0" applyFont="0" applyFill="0" applyBorder="0" applyAlignment="0" applyProtection="0"/>
    <xf numFmtId="0" fontId="7" fillId="0" borderId="0"/>
    <xf numFmtId="0" fontId="7" fillId="0" borderId="0"/>
    <xf numFmtId="164" fontId="5" fillId="0" borderId="0" applyFont="0" applyFill="0" applyBorder="0" applyAlignment="0" applyProtection="0"/>
    <xf numFmtId="9" fontId="5" fillId="0" borderId="0" applyFont="0" applyFill="0" applyBorder="0" applyAlignment="0" applyProtection="0"/>
    <xf numFmtId="0" fontId="33" fillId="18" borderId="0" applyNumberFormat="0" applyBorder="0" applyAlignment="0" applyProtection="0"/>
  </cellStyleXfs>
  <cellXfs count="278">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3" borderId="0" xfId="0" applyFill="1"/>
    <xf numFmtId="0" fontId="0" fillId="3" borderId="1" xfId="0" applyFill="1" applyBorder="1"/>
    <xf numFmtId="165" fontId="0" fillId="0" borderId="0" xfId="1" applyFont="1"/>
    <xf numFmtId="166" fontId="1" fillId="0" borderId="0" xfId="1" applyNumberFormat="1" applyFont="1"/>
    <xf numFmtId="166" fontId="0" fillId="0" borderId="0" xfId="1" applyNumberFormat="1" applyFont="1"/>
    <xf numFmtId="167" fontId="0" fillId="0" borderId="0" xfId="1" applyNumberFormat="1" applyFont="1"/>
    <xf numFmtId="166" fontId="0" fillId="0" borderId="0" xfId="0" applyNumberFormat="1"/>
    <xf numFmtId="0" fontId="0" fillId="0" borderId="0" xfId="0" applyAlignment="1">
      <alignment horizontal="center"/>
    </xf>
    <xf numFmtId="168" fontId="0" fillId="0" borderId="0" xfId="0" applyNumberFormat="1"/>
    <xf numFmtId="0" fontId="8" fillId="0" borderId="0" xfId="2" applyFont="1" applyAlignment="1">
      <alignment horizontal="center"/>
    </xf>
    <xf numFmtId="0" fontId="9" fillId="0" borderId="0" xfId="0" applyFont="1"/>
    <xf numFmtId="0" fontId="1" fillId="0" borderId="0" xfId="0" applyFont="1" applyAlignment="1">
      <alignment horizontal="center"/>
    </xf>
    <xf numFmtId="166" fontId="1" fillId="0" borderId="0" xfId="1" applyNumberFormat="1" applyFont="1" applyAlignment="1">
      <alignment horizontal="center" wrapText="1"/>
    </xf>
    <xf numFmtId="0" fontId="1" fillId="0" borderId="0" xfId="0" applyFont="1" applyAlignment="1">
      <alignment horizontal="center" wrapText="1"/>
    </xf>
    <xf numFmtId="0" fontId="11" fillId="3" borderId="0" xfId="3" applyFont="1" applyFill="1" applyAlignment="1" applyProtection="1">
      <alignment vertical="center"/>
    </xf>
    <xf numFmtId="0" fontId="7" fillId="3" borderId="0" xfId="3" applyFill="1" applyProtection="1"/>
    <xf numFmtId="0" fontId="1" fillId="3" borderId="0" xfId="3" applyFont="1" applyFill="1" applyProtection="1"/>
    <xf numFmtId="0" fontId="7" fillId="3" borderId="0" xfId="3" applyFill="1" applyBorder="1" applyAlignment="1" applyProtection="1">
      <alignment horizontal="left" vertical="top" wrapText="1"/>
    </xf>
    <xf numFmtId="0" fontId="7" fillId="3" borderId="0" xfId="3" applyFont="1" applyFill="1" applyProtection="1"/>
    <xf numFmtId="0" fontId="1" fillId="3" borderId="0" xfId="3" applyFont="1" applyFill="1" applyBorder="1" applyAlignment="1" applyProtection="1">
      <alignment vertical="center"/>
    </xf>
    <xf numFmtId="0" fontId="10" fillId="3" borderId="0" xfId="3" applyFont="1" applyFill="1" applyBorder="1" applyAlignment="1" applyProtection="1">
      <alignment horizontal="left" vertical="center" wrapText="1"/>
    </xf>
    <xf numFmtId="0" fontId="10" fillId="3" borderId="0" xfId="0" applyFont="1" applyFill="1"/>
    <xf numFmtId="0" fontId="0" fillId="6" borderId="2" xfId="0" applyFill="1" applyBorder="1"/>
    <xf numFmtId="0" fontId="0" fillId="6" borderId="3" xfId="0" applyFill="1" applyBorder="1"/>
    <xf numFmtId="0" fontId="0" fillId="6" borderId="4" xfId="0" applyFill="1" applyBorder="1"/>
    <xf numFmtId="0" fontId="1" fillId="6" borderId="5" xfId="0" applyFont="1" applyFill="1" applyBorder="1" applyAlignment="1">
      <alignment wrapText="1"/>
    </xf>
    <xf numFmtId="0" fontId="0" fillId="6" borderId="0" xfId="0" applyFill="1" applyBorder="1"/>
    <xf numFmtId="0" fontId="0" fillId="6" borderId="6" xfId="0" applyFill="1" applyBorder="1"/>
    <xf numFmtId="0" fontId="0" fillId="6" borderId="5" xfId="0" applyFill="1" applyBorder="1" applyAlignment="1">
      <alignment horizontal="left" indent="1"/>
    </xf>
    <xf numFmtId="0" fontId="0" fillId="6" borderId="5" xfId="0" applyFill="1" applyBorder="1"/>
    <xf numFmtId="0" fontId="1" fillId="6" borderId="6" xfId="0" applyFont="1" applyFill="1" applyBorder="1" applyAlignment="1">
      <alignment horizontal="center"/>
    </xf>
    <xf numFmtId="0" fontId="0" fillId="6" borderId="9" xfId="0" applyFill="1" applyBorder="1"/>
    <xf numFmtId="0" fontId="18" fillId="0" borderId="0" xfId="0" applyFont="1"/>
    <xf numFmtId="166" fontId="1" fillId="0" borderId="0" xfId="1" applyNumberFormat="1" applyFont="1" applyAlignment="1">
      <alignment wrapText="1"/>
    </xf>
    <xf numFmtId="0" fontId="0" fillId="6" borderId="5" xfId="0" applyFont="1" applyFill="1" applyBorder="1" applyAlignment="1">
      <alignment horizontal="left" wrapText="1" indent="1"/>
    </xf>
    <xf numFmtId="0" fontId="0" fillId="6" borderId="7" xfId="0" applyFill="1" applyBorder="1" applyAlignment="1">
      <alignment horizontal="left" indent="1"/>
    </xf>
    <xf numFmtId="0" fontId="1" fillId="4" borderId="12" xfId="0" applyFont="1" applyFill="1" applyBorder="1" applyAlignment="1">
      <alignment horizontal="center" wrapText="1"/>
    </xf>
    <xf numFmtId="0" fontId="0" fillId="5" borderId="12" xfId="0" applyFill="1" applyBorder="1"/>
    <xf numFmtId="0" fontId="14" fillId="2" borderId="13" xfId="0" applyFont="1" applyFill="1" applyBorder="1"/>
    <xf numFmtId="0" fontId="15" fillId="2" borderId="14" xfId="0" applyFont="1" applyFill="1" applyBorder="1"/>
    <xf numFmtId="0" fontId="15" fillId="5" borderId="15" xfId="0" applyFont="1" applyFill="1" applyBorder="1"/>
    <xf numFmtId="0" fontId="2" fillId="2" borderId="4"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2" fontId="19" fillId="6" borderId="6" xfId="4" applyNumberFormat="1" applyFont="1" applyFill="1" applyBorder="1" applyAlignment="1">
      <alignment horizontal="center"/>
    </xf>
    <xf numFmtId="0" fontId="1" fillId="6" borderId="0" xfId="0" applyFont="1" applyFill="1" applyBorder="1" applyAlignment="1">
      <alignment horizontal="center"/>
    </xf>
    <xf numFmtId="0" fontId="0" fillId="6" borderId="0" xfId="0" applyFill="1" applyBorder="1" applyAlignment="1">
      <alignment horizontal="center"/>
    </xf>
    <xf numFmtId="0" fontId="1" fillId="6" borderId="8" xfId="0" applyFont="1" applyFill="1" applyBorder="1" applyAlignment="1">
      <alignment horizontal="center"/>
    </xf>
    <xf numFmtId="0" fontId="0" fillId="0" borderId="0" xfId="0" applyNumberFormat="1" applyFont="1" applyAlignment="1">
      <alignment horizontal="center"/>
    </xf>
    <xf numFmtId="0" fontId="1" fillId="0" borderId="0" xfId="0" applyFont="1" applyAlignment="1">
      <alignment horizontal="left"/>
    </xf>
    <xf numFmtId="0" fontId="1" fillId="8" borderId="21" xfId="0" applyFont="1" applyFill="1" applyBorder="1" applyAlignment="1">
      <alignment horizontal="center" wrapText="1"/>
    </xf>
    <xf numFmtId="0" fontId="1" fillId="4" borderId="22" xfId="0" applyFont="1" applyFill="1" applyBorder="1" applyAlignment="1">
      <alignment horizontal="center" wrapText="1"/>
    </xf>
    <xf numFmtId="0" fontId="0" fillId="3" borderId="18" xfId="0" applyFill="1" applyBorder="1"/>
    <xf numFmtId="0" fontId="12" fillId="9" borderId="1" xfId="0" applyFont="1" applyFill="1" applyBorder="1" applyAlignment="1">
      <alignment horizontal="center" wrapText="1"/>
    </xf>
    <xf numFmtId="0" fontId="2" fillId="7" borderId="2" xfId="0" applyFont="1" applyFill="1" applyBorder="1" applyAlignment="1" applyProtection="1">
      <alignment horizontal="left" vertical="center"/>
    </xf>
    <xf numFmtId="0" fontId="2" fillId="7" borderId="3" xfId="0" applyFont="1" applyFill="1" applyBorder="1" applyAlignment="1" applyProtection="1">
      <alignment horizontal="left" vertical="center"/>
    </xf>
    <xf numFmtId="0" fontId="2" fillId="7" borderId="3" xfId="0" applyFont="1" applyFill="1" applyBorder="1" applyAlignment="1" applyProtection="1">
      <alignment horizontal="center" vertical="center"/>
    </xf>
    <xf numFmtId="0" fontId="2" fillId="7" borderId="5" xfId="0" applyFont="1" applyFill="1" applyBorder="1" applyAlignment="1" applyProtection="1">
      <alignment horizontal="left" vertical="center"/>
    </xf>
    <xf numFmtId="0" fontId="2" fillId="7" borderId="0" xfId="0" applyFont="1" applyFill="1" applyBorder="1" applyAlignment="1" applyProtection="1">
      <alignment horizontal="left" vertical="center"/>
    </xf>
    <xf numFmtId="0" fontId="2" fillId="7" borderId="0" xfId="0" applyFont="1" applyFill="1" applyBorder="1" applyAlignment="1" applyProtection="1">
      <alignment horizontal="center" vertical="center"/>
    </xf>
    <xf numFmtId="0" fontId="1" fillId="7" borderId="16" xfId="0" applyFont="1" applyFill="1" applyBorder="1" applyAlignment="1">
      <alignment horizontal="center" wrapText="1"/>
    </xf>
    <xf numFmtId="0" fontId="1" fillId="7" borderId="17" xfId="0" applyFont="1" applyFill="1" applyBorder="1" applyAlignment="1">
      <alignment horizontal="center" wrapText="1"/>
    </xf>
    <xf numFmtId="0" fontId="1" fillId="7" borderId="1" xfId="0" applyFont="1" applyFill="1" applyBorder="1" applyAlignment="1">
      <alignment horizontal="center" wrapText="1"/>
    </xf>
    <xf numFmtId="0" fontId="0" fillId="0" borderId="18" xfId="0" applyFill="1" applyBorder="1"/>
    <xf numFmtId="0" fontId="0" fillId="0" borderId="11" xfId="0" applyFill="1" applyBorder="1"/>
    <xf numFmtId="0" fontId="0" fillId="0" borderId="1" xfId="0" applyFill="1" applyBorder="1"/>
    <xf numFmtId="166" fontId="14" fillId="10" borderId="14" xfId="1" applyNumberFormat="1" applyFont="1" applyFill="1" applyBorder="1" applyAlignment="1">
      <alignment horizontal="center"/>
    </xf>
    <xf numFmtId="166" fontId="0" fillId="0" borderId="1" xfId="1" applyNumberFormat="1" applyFont="1" applyFill="1" applyBorder="1"/>
    <xf numFmtId="166" fontId="0" fillId="0" borderId="1" xfId="1" applyNumberFormat="1" applyFont="1" applyFill="1" applyBorder="1" applyAlignment="1">
      <alignment horizontal="center"/>
    </xf>
    <xf numFmtId="0" fontId="0" fillId="0" borderId="12" xfId="0" applyFill="1" applyBorder="1"/>
    <xf numFmtId="0" fontId="0" fillId="0" borderId="0" xfId="0" applyFill="1"/>
    <xf numFmtId="0" fontId="0" fillId="0" borderId="1" xfId="0" applyFill="1" applyBorder="1" applyAlignment="1">
      <alignment horizontal="center"/>
    </xf>
    <xf numFmtId="0" fontId="0" fillId="0" borderId="0" xfId="0" applyFill="1" applyAlignment="1">
      <alignment wrapText="1"/>
    </xf>
    <xf numFmtId="0" fontId="1" fillId="7" borderId="11" xfId="0" applyFont="1" applyFill="1" applyBorder="1" applyAlignment="1">
      <alignment horizontal="center" wrapText="1"/>
    </xf>
    <xf numFmtId="0" fontId="0" fillId="3" borderId="11" xfId="0" applyFill="1" applyBorder="1"/>
    <xf numFmtId="0" fontId="15" fillId="3" borderId="14" xfId="0" applyFont="1" applyFill="1" applyBorder="1"/>
    <xf numFmtId="0" fontId="20" fillId="11" borderId="1" xfId="3" applyFont="1" applyFill="1" applyBorder="1" applyAlignment="1" applyProtection="1">
      <alignment vertical="center"/>
    </xf>
    <xf numFmtId="0" fontId="20" fillId="14" borderId="1" xfId="3" applyFont="1" applyFill="1" applyBorder="1" applyAlignment="1" applyProtection="1">
      <alignment horizontal="left" vertical="center" wrapText="1" indent="1"/>
    </xf>
    <xf numFmtId="0" fontId="21" fillId="14" borderId="1" xfId="3" applyFont="1" applyFill="1" applyBorder="1" applyAlignment="1" applyProtection="1">
      <alignment vertical="center" wrapText="1"/>
    </xf>
    <xf numFmtId="0" fontId="20" fillId="14" borderId="1" xfId="3" applyFont="1" applyFill="1" applyBorder="1" applyAlignment="1" applyProtection="1">
      <alignment horizontal="left" vertical="center" indent="1"/>
    </xf>
    <xf numFmtId="0" fontId="22" fillId="14" borderId="1" xfId="3" applyFont="1" applyFill="1" applyBorder="1" applyAlignment="1" applyProtection="1">
      <alignment vertical="center" wrapText="1"/>
    </xf>
    <xf numFmtId="0" fontId="1" fillId="15" borderId="19" xfId="0" applyFont="1" applyFill="1" applyBorder="1"/>
    <xf numFmtId="0" fontId="12" fillId="15" borderId="21" xfId="0" applyFont="1" applyFill="1" applyBorder="1" applyAlignment="1">
      <alignment horizontal="center" wrapText="1"/>
    </xf>
    <xf numFmtId="0" fontId="1" fillId="15" borderId="21" xfId="0" applyFont="1" applyFill="1" applyBorder="1" applyAlignment="1">
      <alignment horizontal="center" wrapText="1"/>
    </xf>
    <xf numFmtId="0" fontId="23" fillId="0" borderId="0" xfId="0" applyFont="1"/>
    <xf numFmtId="0" fontId="0" fillId="13" borderId="0" xfId="0" applyFill="1"/>
    <xf numFmtId="166" fontId="0" fillId="13" borderId="0" xfId="1" applyNumberFormat="1" applyFont="1" applyFill="1"/>
    <xf numFmtId="165" fontId="0" fillId="13" borderId="0" xfId="1" applyFont="1" applyFill="1" applyAlignment="1">
      <alignment horizontal="center"/>
    </xf>
    <xf numFmtId="0" fontId="0" fillId="13" borderId="0" xfId="0" applyFont="1" applyFill="1"/>
    <xf numFmtId="0" fontId="0" fillId="13" borderId="0" xfId="0" applyFont="1" applyFill="1" applyAlignment="1">
      <alignment horizontal="left"/>
    </xf>
    <xf numFmtId="0" fontId="24" fillId="0" borderId="1" xfId="0" applyFont="1" applyFill="1" applyBorder="1"/>
    <xf numFmtId="0" fontId="1" fillId="11" borderId="1" xfId="0" applyFont="1" applyFill="1" applyBorder="1"/>
    <xf numFmtId="0" fontId="0" fillId="8" borderId="1" xfId="0" applyFill="1" applyBorder="1"/>
    <xf numFmtId="9" fontId="0" fillId="8" borderId="1" xfId="0" applyNumberFormat="1" applyFill="1" applyBorder="1" applyAlignment="1">
      <alignment horizontal="right"/>
    </xf>
    <xf numFmtId="0" fontId="0" fillId="8" borderId="1" xfId="0" applyFill="1" applyBorder="1" applyAlignment="1">
      <alignment wrapText="1"/>
    </xf>
    <xf numFmtId="0" fontId="1" fillId="0" borderId="0" xfId="0" applyFont="1" applyAlignment="1"/>
    <xf numFmtId="0" fontId="0" fillId="0" borderId="0" xfId="0" applyBorder="1"/>
    <xf numFmtId="0" fontId="1" fillId="12" borderId="1" xfId="0" applyFont="1" applyFill="1" applyBorder="1"/>
    <xf numFmtId="0" fontId="6" fillId="14" borderId="0" xfId="0" applyFont="1" applyFill="1" applyAlignment="1">
      <alignment wrapText="1"/>
    </xf>
    <xf numFmtId="166" fontId="6" fillId="14" borderId="0" xfId="1" applyNumberFormat="1" applyFont="1" applyFill="1" applyAlignment="1">
      <alignment wrapText="1"/>
    </xf>
    <xf numFmtId="49" fontId="0" fillId="13" borderId="0" xfId="0" applyNumberFormat="1" applyFill="1"/>
    <xf numFmtId="49" fontId="0" fillId="13" borderId="0" xfId="1" applyNumberFormat="1" applyFont="1" applyFill="1"/>
    <xf numFmtId="0" fontId="0" fillId="14" borderId="0" xfId="0" applyFill="1"/>
    <xf numFmtId="166" fontId="26" fillId="0" borderId="0" xfId="1" applyNumberFormat="1" applyFont="1" applyAlignment="1">
      <alignment wrapText="1"/>
    </xf>
    <xf numFmtId="0" fontId="26" fillId="0" borderId="0" xfId="0" applyFont="1" applyAlignment="1">
      <alignment wrapText="1"/>
    </xf>
    <xf numFmtId="0" fontId="27" fillId="0" borderId="1" xfId="0" quotePrefix="1" applyFont="1" applyBorder="1" applyAlignment="1">
      <alignment horizontal="left"/>
    </xf>
    <xf numFmtId="166" fontId="25" fillId="0" borderId="0" xfId="1" applyNumberFormat="1" applyFont="1"/>
    <xf numFmtId="0" fontId="0" fillId="0" borderId="0" xfId="0" applyAlignment="1">
      <alignment horizontal="center" vertical="top"/>
    </xf>
    <xf numFmtId="0" fontId="1" fillId="0" borderId="0" xfId="0" applyFont="1" applyAlignment="1">
      <alignment horizontal="center" vertical="top"/>
    </xf>
    <xf numFmtId="0" fontId="1" fillId="0" borderId="0" xfId="0" applyFont="1" applyAlignment="1">
      <alignment horizontal="center" vertical="top" wrapText="1"/>
    </xf>
    <xf numFmtId="0" fontId="0" fillId="0" borderId="0" xfId="0" applyAlignment="1">
      <alignment horizontal="center" vertical="top" wrapText="1"/>
    </xf>
    <xf numFmtId="166" fontId="1" fillId="0" borderId="0" xfId="1" applyNumberFormat="1" applyFont="1" applyAlignment="1">
      <alignment horizontal="center" vertical="top" wrapText="1"/>
    </xf>
    <xf numFmtId="0" fontId="6" fillId="14" borderId="6" xfId="0" applyFont="1" applyFill="1" applyBorder="1" applyAlignment="1">
      <alignment wrapText="1"/>
    </xf>
    <xf numFmtId="0" fontId="1" fillId="0" borderId="6" xfId="0" applyFont="1" applyBorder="1" applyAlignment="1">
      <alignment horizontal="center" vertical="top" wrapText="1"/>
    </xf>
    <xf numFmtId="49" fontId="0" fillId="13" borderId="6" xfId="0" applyNumberFormat="1" applyFill="1" applyBorder="1"/>
    <xf numFmtId="0" fontId="0" fillId="0" borderId="6" xfId="0" applyBorder="1"/>
    <xf numFmtId="9" fontId="0" fillId="5" borderId="0" xfId="5" applyFont="1" applyFill="1"/>
    <xf numFmtId="165" fontId="0" fillId="5" borderId="1" xfId="1" applyFont="1" applyFill="1" applyBorder="1"/>
    <xf numFmtId="0" fontId="0" fillId="5" borderId="1" xfId="0" applyFill="1" applyBorder="1"/>
    <xf numFmtId="165" fontId="25" fillId="5" borderId="1" xfId="1" applyFont="1" applyFill="1" applyBorder="1"/>
    <xf numFmtId="0" fontId="27" fillId="0" borderId="19" xfId="0" applyFont="1" applyFill="1" applyBorder="1" applyAlignment="1">
      <alignment horizontal="left" wrapText="1"/>
    </xf>
    <xf numFmtId="165" fontId="0" fillId="5" borderId="21" xfId="1" applyFont="1" applyFill="1" applyBorder="1"/>
    <xf numFmtId="166" fontId="0" fillId="16" borderId="0" xfId="1" applyNumberFormat="1" applyFont="1" applyFill="1"/>
    <xf numFmtId="165" fontId="25" fillId="16" borderId="1" xfId="1" applyFont="1" applyFill="1" applyBorder="1"/>
    <xf numFmtId="0" fontId="0" fillId="16" borderId="1" xfId="0" applyFill="1" applyBorder="1"/>
    <xf numFmtId="0" fontId="0" fillId="16" borderId="12" xfId="0" applyFill="1" applyBorder="1"/>
    <xf numFmtId="165" fontId="25" fillId="16" borderId="21" xfId="1" applyFont="1" applyFill="1" applyBorder="1"/>
    <xf numFmtId="165" fontId="0" fillId="16" borderId="0" xfId="1" applyFont="1" applyFill="1"/>
    <xf numFmtId="168" fontId="0" fillId="16" borderId="0" xfId="0" applyNumberFormat="1" applyFill="1"/>
    <xf numFmtId="0" fontId="27" fillId="16" borderId="19" xfId="0" applyFont="1" applyFill="1" applyBorder="1" applyAlignment="1">
      <alignment horizontal="left" wrapText="1"/>
    </xf>
    <xf numFmtId="0" fontId="1" fillId="16" borderId="1" xfId="0" applyFont="1" applyFill="1" applyBorder="1"/>
    <xf numFmtId="0" fontId="27" fillId="16" borderId="19" xfId="0" applyFont="1" applyFill="1" applyBorder="1" applyAlignment="1">
      <alignment horizontal="left" wrapText="1" indent="1"/>
    </xf>
    <xf numFmtId="165" fontId="0" fillId="16" borderId="1" xfId="1" applyFont="1" applyFill="1" applyBorder="1"/>
    <xf numFmtId="0" fontId="1" fillId="16" borderId="6" xfId="0" applyFont="1" applyFill="1" applyBorder="1"/>
    <xf numFmtId="165" fontId="0" fillId="16" borderId="21" xfId="1" applyFont="1" applyFill="1" applyBorder="1"/>
    <xf numFmtId="165" fontId="0" fillId="16" borderId="0" xfId="1" applyNumberFormat="1" applyFont="1" applyFill="1"/>
    <xf numFmtId="168" fontId="0" fillId="16" borderId="0" xfId="1" applyNumberFormat="1" applyFont="1" applyFill="1"/>
    <xf numFmtId="0" fontId="6" fillId="14" borderId="0" xfId="0" applyFont="1" applyFill="1" applyAlignment="1">
      <alignment horizontal="right" wrapText="1"/>
    </xf>
    <xf numFmtId="0" fontId="6" fillId="14" borderId="6" xfId="0" applyFont="1" applyFill="1" applyBorder="1" applyAlignment="1">
      <alignment horizontal="right" wrapText="1"/>
    </xf>
    <xf numFmtId="0" fontId="28" fillId="13" borderId="17" xfId="0" applyFont="1" applyFill="1" applyBorder="1" applyAlignment="1">
      <alignment horizontal="center" vertical="center"/>
    </xf>
    <xf numFmtId="0" fontId="28" fillId="13" borderId="17" xfId="0" applyFont="1" applyFill="1" applyBorder="1" applyAlignment="1">
      <alignment horizontal="center" vertical="center" wrapText="1"/>
    </xf>
    <xf numFmtId="0" fontId="0" fillId="0" borderId="0" xfId="0" applyAlignment="1">
      <alignment horizontal="left"/>
    </xf>
    <xf numFmtId="0" fontId="28" fillId="13" borderId="17" xfId="0" applyFont="1" applyFill="1" applyBorder="1" applyAlignment="1">
      <alignment horizontal="left" vertical="center"/>
    </xf>
    <xf numFmtId="0" fontId="28" fillId="13" borderId="17" xfId="0" applyFont="1" applyFill="1" applyBorder="1" applyAlignment="1">
      <alignment horizontal="left" vertical="center" wrapText="1"/>
    </xf>
    <xf numFmtId="0" fontId="0" fillId="0" borderId="0" xfId="0" applyAlignment="1">
      <alignment horizontal="left" wrapText="1"/>
    </xf>
    <xf numFmtId="0" fontId="27" fillId="16" borderId="1" xfId="0" applyFont="1" applyFill="1" applyBorder="1" applyAlignment="1">
      <alignment horizontal="left" wrapText="1"/>
    </xf>
    <xf numFmtId="0" fontId="27" fillId="0" borderId="18" xfId="0" quotePrefix="1" applyFont="1" applyFill="1" applyBorder="1" applyAlignment="1">
      <alignment horizontal="left" wrapText="1"/>
    </xf>
    <xf numFmtId="0" fontId="27" fillId="0" borderId="1" xfId="0" quotePrefix="1" applyFont="1" applyBorder="1" applyAlignment="1">
      <alignment horizontal="left" wrapText="1"/>
    </xf>
    <xf numFmtId="0" fontId="1" fillId="0" borderId="23" xfId="0" applyFont="1" applyFill="1" applyBorder="1" applyAlignment="1">
      <alignment horizontal="center" wrapText="1"/>
    </xf>
    <xf numFmtId="0" fontId="1" fillId="0" borderId="20" xfId="0" applyFont="1" applyFill="1" applyBorder="1" applyAlignment="1">
      <alignment horizontal="center" wrapText="1"/>
    </xf>
    <xf numFmtId="0" fontId="27" fillId="0" borderId="25" xfId="0" quotePrefix="1" applyFont="1" applyBorder="1" applyAlignment="1">
      <alignment horizontal="left" wrapText="1"/>
    </xf>
    <xf numFmtId="0" fontId="27" fillId="0" borderId="0" xfId="0" quotePrefix="1" applyFont="1" applyBorder="1" applyAlignment="1">
      <alignment horizontal="left" wrapText="1"/>
    </xf>
    <xf numFmtId="0" fontId="1" fillId="0" borderId="6" xfId="0" applyFont="1" applyBorder="1" applyAlignment="1">
      <alignment horizontal="center" wrapText="1"/>
    </xf>
    <xf numFmtId="165" fontId="0" fillId="16" borderId="1" xfId="1" applyFont="1" applyFill="1" applyBorder="1" applyAlignment="1">
      <alignment horizontal="center"/>
    </xf>
    <xf numFmtId="167" fontId="0" fillId="16" borderId="1" xfId="1" applyNumberFormat="1" applyFont="1" applyFill="1" applyBorder="1"/>
    <xf numFmtId="166" fontId="0" fillId="16" borderId="1" xfId="1" applyNumberFormat="1" applyFont="1" applyFill="1" applyBorder="1"/>
    <xf numFmtId="167" fontId="0" fillId="16" borderId="26" xfId="1" applyNumberFormat="1" applyFont="1" applyFill="1" applyBorder="1"/>
    <xf numFmtId="166" fontId="0" fillId="16" borderId="0" xfId="1" applyNumberFormat="1" applyFont="1" applyFill="1" applyBorder="1"/>
    <xf numFmtId="167" fontId="0" fillId="16" borderId="0" xfId="1" applyNumberFormat="1" applyFont="1" applyFill="1" applyBorder="1"/>
    <xf numFmtId="165" fontId="0" fillId="5" borderId="1" xfId="1" applyFont="1" applyFill="1" applyBorder="1" applyAlignment="1">
      <alignment horizontal="center"/>
    </xf>
    <xf numFmtId="167" fontId="0" fillId="5" borderId="1" xfId="1" applyNumberFormat="1" applyFont="1" applyFill="1" applyBorder="1"/>
    <xf numFmtId="167" fontId="0" fillId="16" borderId="21" xfId="1" applyNumberFormat="1" applyFont="1" applyFill="1" applyBorder="1"/>
    <xf numFmtId="167" fontId="0" fillId="5" borderId="21" xfId="1" applyNumberFormat="1" applyFont="1" applyFill="1" applyBorder="1"/>
    <xf numFmtId="166" fontId="0" fillId="16" borderId="26" xfId="1" applyNumberFormat="1" applyFont="1" applyFill="1" applyBorder="1"/>
    <xf numFmtId="166" fontId="0" fillId="5" borderId="1" xfId="1" applyNumberFormat="1" applyFont="1" applyFill="1" applyBorder="1"/>
    <xf numFmtId="9" fontId="0" fillId="5" borderId="1" xfId="5" applyFont="1" applyFill="1" applyBorder="1"/>
    <xf numFmtId="9" fontId="0" fillId="5" borderId="1" xfId="0" applyNumberFormat="1" applyFill="1" applyBorder="1"/>
    <xf numFmtId="0" fontId="0" fillId="5" borderId="21" xfId="0" applyFill="1" applyBorder="1" applyAlignment="1">
      <alignment wrapText="1"/>
    </xf>
    <xf numFmtId="0" fontId="2" fillId="13" borderId="3" xfId="0" applyFont="1" applyFill="1" applyBorder="1" applyAlignment="1" applyProtection="1">
      <alignment horizontal="left" vertical="center"/>
    </xf>
    <xf numFmtId="0" fontId="2" fillId="13" borderId="0" xfId="0" applyFont="1" applyFill="1" applyBorder="1" applyAlignment="1" applyProtection="1">
      <alignment horizontal="left" vertical="center"/>
    </xf>
    <xf numFmtId="0" fontId="0" fillId="17" borderId="10" xfId="0" applyFont="1" applyFill="1" applyBorder="1" applyAlignment="1">
      <alignment horizontal="center"/>
    </xf>
    <xf numFmtId="0" fontId="2" fillId="13" borderId="3" xfId="0" applyFont="1" applyFill="1" applyBorder="1" applyAlignment="1" applyProtection="1">
      <alignment horizontal="left" vertical="center" wrapText="1"/>
    </xf>
    <xf numFmtId="0" fontId="2" fillId="13" borderId="0" xfId="0" applyFont="1" applyFill="1" applyBorder="1" applyAlignment="1" applyProtection="1">
      <alignment horizontal="left" vertical="center" wrapText="1"/>
    </xf>
    <xf numFmtId="3" fontId="1" fillId="0" borderId="1" xfId="0" applyNumberFormat="1" applyFont="1" applyFill="1" applyBorder="1" applyAlignment="1">
      <alignment horizontal="left"/>
    </xf>
    <xf numFmtId="3" fontId="0" fillId="0" borderId="1" xfId="0" applyNumberFormat="1" applyFont="1" applyFill="1" applyBorder="1" applyAlignment="1">
      <alignment horizontal="right"/>
    </xf>
    <xf numFmtId="3" fontId="1" fillId="16" borderId="1" xfId="0" applyNumberFormat="1" applyFont="1" applyFill="1" applyBorder="1" applyAlignment="1">
      <alignment horizontal="left"/>
    </xf>
    <xf numFmtId="166" fontId="30" fillId="0" borderId="0" xfId="1" applyNumberFormat="1" applyFont="1"/>
    <xf numFmtId="168" fontId="25" fillId="0" borderId="0" xfId="1" applyNumberFormat="1" applyFont="1"/>
    <xf numFmtId="0" fontId="25" fillId="0" borderId="0" xfId="0" applyNumberFormat="1" applyFont="1"/>
    <xf numFmtId="166" fontId="25" fillId="0" borderId="0" xfId="0" applyNumberFormat="1" applyFont="1"/>
    <xf numFmtId="0" fontId="0" fillId="16" borderId="0" xfId="0" applyFill="1" applyAlignment="1">
      <alignment horizontal="left" wrapText="1"/>
    </xf>
    <xf numFmtId="0" fontId="0" fillId="16" borderId="0" xfId="0" applyFill="1"/>
    <xf numFmtId="0" fontId="27" fillId="16" borderId="25" xfId="0" quotePrefix="1" applyFont="1" applyFill="1" applyBorder="1" applyAlignment="1">
      <alignment horizontal="left" wrapText="1"/>
    </xf>
    <xf numFmtId="0" fontId="0" fillId="16" borderId="0" xfId="0" applyFill="1" applyAlignment="1">
      <alignment horizontal="left"/>
    </xf>
    <xf numFmtId="165" fontId="0" fillId="16" borderId="0" xfId="1" applyFont="1" applyFill="1" applyBorder="1"/>
    <xf numFmtId="165" fontId="25" fillId="16" borderId="0" xfId="1" applyFont="1" applyFill="1" applyBorder="1"/>
    <xf numFmtId="165" fontId="25" fillId="0" borderId="1" xfId="1" applyFont="1" applyFill="1" applyBorder="1"/>
    <xf numFmtId="0" fontId="0" fillId="0" borderId="6" xfId="0" applyFill="1" applyBorder="1"/>
    <xf numFmtId="165" fontId="25" fillId="0" borderId="21" xfId="1" applyFont="1" applyFill="1" applyBorder="1"/>
    <xf numFmtId="165" fontId="27" fillId="0" borderId="19" xfId="0" applyNumberFormat="1" applyFont="1" applyFill="1" applyBorder="1" applyAlignment="1">
      <alignment horizontal="left" wrapText="1"/>
    </xf>
    <xf numFmtId="165" fontId="0" fillId="0" borderId="0" xfId="1" applyFont="1" applyFill="1" applyBorder="1"/>
    <xf numFmtId="0" fontId="25" fillId="0" borderId="0" xfId="0" applyFont="1"/>
    <xf numFmtId="0" fontId="26" fillId="0" borderId="0" xfId="0" applyFont="1" applyAlignment="1">
      <alignment horizontal="center" vertical="top"/>
    </xf>
    <xf numFmtId="0" fontId="1" fillId="8" borderId="20" xfId="0" applyFont="1" applyFill="1" applyBorder="1" applyAlignment="1">
      <alignment horizontal="center" wrapText="1"/>
    </xf>
    <xf numFmtId="0" fontId="0" fillId="3" borderId="18" xfId="0" applyFill="1" applyBorder="1" applyAlignment="1">
      <alignment horizontal="left" indent="1"/>
    </xf>
    <xf numFmtId="0" fontId="0" fillId="3" borderId="1" xfId="0" applyFill="1" applyBorder="1" applyAlignment="1">
      <alignment horizontal="left" indent="1"/>
    </xf>
    <xf numFmtId="0" fontId="31" fillId="0" borderId="18" xfId="0" applyFont="1" applyFill="1" applyBorder="1"/>
    <xf numFmtId="0" fontId="0" fillId="3" borderId="1" xfId="0" applyFill="1" applyBorder="1" applyAlignment="1">
      <alignment horizontal="left" wrapText="1"/>
    </xf>
    <xf numFmtId="0" fontId="27" fillId="5" borderId="24" xfId="0" applyFont="1" applyFill="1" applyBorder="1" applyAlignment="1">
      <alignment horizontal="left" wrapText="1" indent="2"/>
    </xf>
    <xf numFmtId="1" fontId="0" fillId="0" borderId="0" xfId="0" applyNumberFormat="1"/>
    <xf numFmtId="0" fontId="1" fillId="0" borderId="0" xfId="0" applyFont="1" applyAlignment="1">
      <alignment horizontal="right" wrapText="1"/>
    </xf>
    <xf numFmtId="165" fontId="25" fillId="5" borderId="1" xfId="1" applyFont="1" applyFill="1" applyBorder="1" applyAlignment="1">
      <alignment horizontal="center"/>
    </xf>
    <xf numFmtId="167" fontId="25" fillId="5" borderId="1" xfId="1" applyNumberFormat="1" applyFont="1" applyFill="1" applyBorder="1"/>
    <xf numFmtId="167" fontId="25" fillId="5" borderId="21" xfId="1" applyNumberFormat="1" applyFont="1" applyFill="1" applyBorder="1"/>
    <xf numFmtId="167" fontId="25" fillId="0" borderId="0" xfId="1" applyNumberFormat="1" applyFont="1"/>
    <xf numFmtId="166" fontId="0" fillId="0" borderId="0" xfId="0" applyNumberFormat="1" applyAlignment="1">
      <alignment horizontal="center"/>
    </xf>
    <xf numFmtId="0" fontId="31" fillId="7" borderId="1" xfId="0" applyFont="1" applyFill="1" applyBorder="1"/>
    <xf numFmtId="0" fontId="16" fillId="7" borderId="1" xfId="0" applyFont="1" applyFill="1" applyBorder="1"/>
    <xf numFmtId="165" fontId="25" fillId="0" borderId="0" xfId="1" applyFont="1" applyAlignment="1">
      <alignment wrapText="1"/>
    </xf>
    <xf numFmtId="166" fontId="25" fillId="0" borderId="0" xfId="1" applyNumberFormat="1" applyFont="1" applyAlignment="1">
      <alignment wrapText="1"/>
    </xf>
    <xf numFmtId="0" fontId="0" fillId="0" borderId="0" xfId="0" applyFill="1" applyAlignment="1">
      <alignment horizontal="left" wrapText="1"/>
    </xf>
    <xf numFmtId="165" fontId="0" fillId="0" borderId="0" xfId="1" applyFont="1" applyFill="1"/>
    <xf numFmtId="166" fontId="0" fillId="0" borderId="0" xfId="1" applyNumberFormat="1" applyFont="1" applyFill="1"/>
    <xf numFmtId="0" fontId="0" fillId="0" borderId="0" xfId="0" applyFill="1" applyAlignment="1">
      <alignment horizontal="left"/>
    </xf>
    <xf numFmtId="0" fontId="32" fillId="0" borderId="25" xfId="0" quotePrefix="1" applyFont="1" applyFill="1" applyBorder="1" applyAlignment="1">
      <alignment horizontal="left" wrapText="1"/>
    </xf>
    <xf numFmtId="0" fontId="1" fillId="0" borderId="0" xfId="0" applyFont="1" applyFill="1"/>
    <xf numFmtId="0" fontId="0" fillId="16" borderId="0" xfId="0" applyFont="1" applyFill="1"/>
    <xf numFmtId="0" fontId="9" fillId="16" borderId="0" xfId="0" applyFont="1" applyFill="1"/>
    <xf numFmtId="0" fontId="0" fillId="16" borderId="0" xfId="0" applyFont="1" applyFill="1" applyAlignment="1">
      <alignment horizontal="left" wrapText="1"/>
    </xf>
    <xf numFmtId="165" fontId="5" fillId="16" borderId="0" xfId="1" applyFont="1" applyFill="1"/>
    <xf numFmtId="166" fontId="5" fillId="16" borderId="0" xfId="1" applyNumberFormat="1" applyFont="1" applyFill="1"/>
    <xf numFmtId="0" fontId="0" fillId="16" borderId="0" xfId="0" applyFont="1" applyFill="1" applyAlignment="1">
      <alignment horizontal="left"/>
    </xf>
    <xf numFmtId="0" fontId="0" fillId="0" borderId="0" xfId="0" applyFont="1"/>
    <xf numFmtId="0" fontId="5" fillId="0" borderId="0" xfId="6" applyFont="1" applyFill="1" applyAlignment="1">
      <alignment horizontal="left" wrapText="1"/>
    </xf>
    <xf numFmtId="0" fontId="7" fillId="0" borderId="0" xfId="2"/>
    <xf numFmtId="0" fontId="0" fillId="0" borderId="0" xfId="0" applyFont="1" applyAlignment="1">
      <alignment horizontal="left" wrapText="1"/>
    </xf>
    <xf numFmtId="0" fontId="32" fillId="16" borderId="25" xfId="0" quotePrefix="1" applyFont="1" applyFill="1" applyBorder="1" applyAlignment="1">
      <alignment horizontal="left" wrapText="1"/>
    </xf>
    <xf numFmtId="0" fontId="1" fillId="16" borderId="0" xfId="0" applyFont="1" applyFill="1" applyAlignment="1">
      <alignment horizontal="left" wrapText="1"/>
    </xf>
    <xf numFmtId="0" fontId="1" fillId="16" borderId="0" xfId="0" applyFont="1" applyFill="1"/>
    <xf numFmtId="165" fontId="1" fillId="16" borderId="0" xfId="1" applyFont="1" applyFill="1"/>
    <xf numFmtId="166" fontId="1" fillId="16" borderId="0" xfId="1" applyNumberFormat="1" applyFont="1" applyFill="1"/>
    <xf numFmtId="0" fontId="1" fillId="16" borderId="0" xfId="0" applyFont="1" applyFill="1" applyAlignment="1">
      <alignment horizontal="left"/>
    </xf>
    <xf numFmtId="0" fontId="27" fillId="16" borderId="1" xfId="0" quotePrefix="1" applyFont="1" applyFill="1" applyBorder="1" applyAlignment="1">
      <alignment horizontal="left" wrapText="1"/>
    </xf>
    <xf numFmtId="0" fontId="32" fillId="16" borderId="25" xfId="0" quotePrefix="1" applyFont="1" applyFill="1" applyBorder="1" applyAlignment="1">
      <alignment wrapText="1"/>
    </xf>
    <xf numFmtId="0" fontId="32" fillId="16" borderId="1" xfId="0" applyFont="1" applyFill="1" applyBorder="1" applyAlignment="1">
      <alignment horizontal="left" wrapText="1"/>
    </xf>
    <xf numFmtId="165" fontId="1" fillId="16" borderId="1" xfId="1" applyFont="1" applyFill="1" applyBorder="1"/>
    <xf numFmtId="166" fontId="1" fillId="16" borderId="1" xfId="1" applyNumberFormat="1" applyFont="1" applyFill="1" applyBorder="1"/>
    <xf numFmtId="166" fontId="1" fillId="16" borderId="26" xfId="1" applyNumberFormat="1" applyFont="1" applyFill="1" applyBorder="1"/>
    <xf numFmtId="166" fontId="1" fillId="16" borderId="0" xfId="1" applyNumberFormat="1" applyFont="1" applyFill="1" applyBorder="1"/>
    <xf numFmtId="0" fontId="27" fillId="16" borderId="1" xfId="0" applyFont="1" applyFill="1" applyBorder="1" applyAlignment="1">
      <alignment wrapText="1"/>
    </xf>
    <xf numFmtId="0" fontId="27" fillId="19" borderId="25" xfId="0" quotePrefix="1" applyFont="1" applyFill="1" applyBorder="1" applyAlignment="1">
      <alignment horizontal="left" wrapText="1"/>
    </xf>
    <xf numFmtId="0" fontId="32" fillId="0" borderId="25" xfId="0" quotePrefix="1" applyFont="1" applyBorder="1" applyAlignment="1">
      <alignment horizontal="left" wrapText="1"/>
    </xf>
    <xf numFmtId="0" fontId="32" fillId="19" borderId="25" xfId="0" quotePrefix="1" applyFont="1" applyFill="1" applyBorder="1" applyAlignment="1">
      <alignment horizontal="left" wrapText="1"/>
    </xf>
    <xf numFmtId="3" fontId="1" fillId="16" borderId="1" xfId="0" applyNumberFormat="1" applyFont="1" applyFill="1" applyBorder="1" applyAlignment="1">
      <alignment horizontal="left" indent="1"/>
    </xf>
    <xf numFmtId="3" fontId="1" fillId="16" borderId="1" xfId="0" applyNumberFormat="1" applyFont="1" applyFill="1" applyBorder="1" applyAlignment="1">
      <alignment horizontal="left" indent="2"/>
    </xf>
    <xf numFmtId="0" fontId="27" fillId="0" borderId="25" xfId="0" quotePrefix="1" applyFont="1" applyFill="1" applyBorder="1" applyAlignment="1">
      <alignment horizontal="left" wrapText="1"/>
    </xf>
    <xf numFmtId="166" fontId="25" fillId="13" borderId="0" xfId="1" applyNumberFormat="1" applyFont="1" applyFill="1"/>
    <xf numFmtId="0" fontId="31" fillId="16" borderId="1" xfId="0" applyFont="1" applyFill="1" applyBorder="1"/>
    <xf numFmtId="0" fontId="27" fillId="0" borderId="24" xfId="0" applyFont="1" applyFill="1" applyBorder="1" applyAlignment="1">
      <alignment horizontal="left" wrapText="1" indent="2"/>
    </xf>
    <xf numFmtId="0" fontId="0" fillId="0" borderId="0" xfId="0" applyNumberFormat="1" applyFont="1"/>
    <xf numFmtId="166" fontId="0" fillId="0" borderId="0" xfId="0" applyNumberFormat="1" applyFont="1"/>
    <xf numFmtId="168" fontId="0" fillId="5" borderId="0" xfId="0" applyNumberFormat="1" applyFill="1"/>
    <xf numFmtId="0" fontId="1" fillId="0" borderId="0" xfId="0" applyFont="1" applyFill="1" applyAlignment="1">
      <alignment horizontal="left" wrapText="1"/>
    </xf>
    <xf numFmtId="165" fontId="1" fillId="0" borderId="0" xfId="1" applyFont="1" applyFill="1"/>
    <xf numFmtId="166" fontId="1" fillId="0" borderId="0" xfId="1" applyNumberFormat="1" applyFont="1" applyFill="1"/>
    <xf numFmtId="0" fontId="1" fillId="0" borderId="0" xfId="0" applyFont="1" applyFill="1" applyAlignment="1">
      <alignment horizontal="left"/>
    </xf>
    <xf numFmtId="166" fontId="31" fillId="5" borderId="1" xfId="1" applyNumberFormat="1" applyFont="1" applyFill="1" applyBorder="1"/>
    <xf numFmtId="166" fontId="31" fillId="5" borderId="1" xfId="1" applyNumberFormat="1" applyFont="1" applyFill="1" applyBorder="1" applyAlignment="1">
      <alignment horizontal="left"/>
    </xf>
    <xf numFmtId="166" fontId="0" fillId="5" borderId="18" xfId="1" applyNumberFormat="1" applyFont="1" applyFill="1" applyBorder="1" applyAlignment="1"/>
    <xf numFmtId="166" fontId="0" fillId="5" borderId="1" xfId="1" applyNumberFormat="1" applyFont="1" applyFill="1" applyBorder="1" applyAlignment="1"/>
    <xf numFmtId="166" fontId="31" fillId="5" borderId="1" xfId="1" applyNumberFormat="1" applyFont="1" applyFill="1" applyBorder="1" applyAlignment="1"/>
    <xf numFmtId="0" fontId="1" fillId="11" borderId="2" xfId="3" applyFont="1" applyFill="1" applyBorder="1" applyAlignment="1" applyProtection="1">
      <alignment horizontal="left" vertical="center"/>
    </xf>
    <xf numFmtId="0" fontId="1" fillId="11" borderId="3" xfId="3" applyFont="1" applyFill="1" applyBorder="1" applyAlignment="1" applyProtection="1">
      <alignment horizontal="left" vertical="center"/>
    </xf>
    <xf numFmtId="0" fontId="1" fillId="11" borderId="4" xfId="3" applyFont="1" applyFill="1" applyBorder="1" applyAlignment="1" applyProtection="1">
      <alignment horizontal="left" vertical="center"/>
    </xf>
    <xf numFmtId="0" fontId="7" fillId="14" borderId="2" xfId="3" applyFill="1" applyBorder="1" applyAlignment="1" applyProtection="1">
      <alignment horizontal="left" vertical="center" wrapText="1" indent="1"/>
    </xf>
    <xf numFmtId="0" fontId="7" fillId="14" borderId="3" xfId="3" applyFill="1" applyBorder="1" applyAlignment="1" applyProtection="1">
      <alignment horizontal="left" vertical="center" wrapText="1" indent="1"/>
    </xf>
    <xf numFmtId="0" fontId="7" fillId="14" borderId="4" xfId="3" applyFill="1" applyBorder="1" applyAlignment="1" applyProtection="1">
      <alignment horizontal="left" vertical="center" wrapText="1" indent="1"/>
    </xf>
    <xf numFmtId="0" fontId="7" fillId="14" borderId="5" xfId="3" applyFill="1" applyBorder="1" applyAlignment="1" applyProtection="1">
      <alignment horizontal="left" vertical="center" wrapText="1" indent="1"/>
    </xf>
    <xf numFmtId="0" fontId="7" fillId="14" borderId="0" xfId="3" applyFill="1" applyBorder="1" applyAlignment="1" applyProtection="1">
      <alignment horizontal="left" vertical="center" wrapText="1" indent="1"/>
    </xf>
    <xf numFmtId="0" fontId="7" fillId="14" borderId="6" xfId="3" applyFill="1" applyBorder="1" applyAlignment="1" applyProtection="1">
      <alignment horizontal="left" vertical="center" wrapText="1" indent="1"/>
    </xf>
    <xf numFmtId="0" fontId="7" fillId="14" borderId="7" xfId="3" applyFill="1" applyBorder="1" applyAlignment="1" applyProtection="1">
      <alignment horizontal="left" vertical="center" wrapText="1" indent="1"/>
    </xf>
    <xf numFmtId="0" fontId="7" fillId="14" borderId="8" xfId="3" applyFill="1" applyBorder="1" applyAlignment="1" applyProtection="1">
      <alignment horizontal="left" vertical="center" wrapText="1" indent="1"/>
    </xf>
    <xf numFmtId="0" fontId="7" fillId="14" borderId="9" xfId="3" applyFill="1" applyBorder="1" applyAlignment="1" applyProtection="1">
      <alignment horizontal="left" vertical="center" wrapText="1" indent="1"/>
    </xf>
    <xf numFmtId="166" fontId="6" fillId="14" borderId="0" xfId="1" applyNumberFormat="1" applyFont="1" applyFill="1" applyAlignment="1">
      <alignment wrapText="1"/>
    </xf>
    <xf numFmtId="166" fontId="6" fillId="14" borderId="0" xfId="1" applyNumberFormat="1" applyFont="1" applyFill="1" applyAlignment="1">
      <alignment horizontal="left" wrapText="1"/>
    </xf>
  </cellXfs>
  <cellStyles count="7">
    <cellStyle name="Comma" xfId="1" builtinId="3"/>
    <cellStyle name="Currency" xfId="4" builtinId="4"/>
    <cellStyle name="Neutral" xfId="6" builtinId="28"/>
    <cellStyle name="Normal" xfId="0" builtinId="0"/>
    <cellStyle name="Normal 2 10" xfId="2"/>
    <cellStyle name="Normal 53" xfId="3"/>
    <cellStyle name="Percent" xfId="5" builtinId="5"/>
  </cellStyles>
  <dxfs count="87">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dxf>
    <dxf>
      <alignment horizontal="general" vertical="bottom" textRotation="0" wrapText="1" indent="0" justifyLastLine="0" shrinkToFit="0" readingOrder="0"/>
    </dxf>
    <dxf>
      <alignment textRotation="0" wrapText="1"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 #,##0_-;_-* &quot;-&quot;??_-;_-@_-"/>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66" formatCode="_(* #,##0_);_(* \(#,##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numFmt numFmtId="166" formatCode="_(* #,##0_);_(* \(#,##0\);_(* &quot;-&quot;??_);_(@_)"/>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168" formatCode="_(* #,##0.0_);_(* \(#,##0.0\);_(* &quot;-&quot;??_);_(@_)"/>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1"/>
        <color theme="1"/>
        <name val="Calibri"/>
        <scheme val="minor"/>
      </font>
      <numFmt numFmtId="168" formatCode="_(* #,##0.0_);_(* \(#,##0.0\);_(* &quot;-&quot;??_);_(@_)"/>
    </dxf>
    <dxf>
      <font>
        <b val="0"/>
        <i val="0"/>
        <strike val="0"/>
        <condense val="0"/>
        <extend val="0"/>
        <outline val="0"/>
        <shadow val="0"/>
        <u val="none"/>
        <vertAlign val="baseline"/>
        <sz val="11"/>
        <color theme="1"/>
        <name val="Calibri"/>
        <scheme val="minor"/>
      </font>
      <numFmt numFmtId="166" formatCode="_(* #,##0_);_(* \(#,##0\);_(* &quot;-&quot;??_);_(@_)"/>
    </dxf>
    <dxf>
      <font>
        <b val="0"/>
        <i val="0"/>
        <strike val="0"/>
        <condense val="0"/>
        <extend val="0"/>
        <outline val="0"/>
        <shadow val="0"/>
        <u val="none"/>
        <vertAlign val="baseline"/>
        <sz val="10"/>
        <color auto="1"/>
        <name val="Calibri"/>
        <scheme val="minor"/>
      </font>
      <numFmt numFmtId="165" formatCode="_(* #,##0.00_);_(* \(#,##0.00\);_(* &quot;-&quot;??_);_(@_)"/>
      <fill>
        <patternFill patternType="none">
          <fgColor indexed="64"/>
          <bgColor indexed="65"/>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fill>
        <patternFill patternType="solid">
          <fgColor indexed="64"/>
          <bgColor rgb="FFFFFF00"/>
        </patternFill>
      </fill>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fill>
        <patternFill patternType="solid">
          <fgColor indexed="64"/>
          <bgColor rgb="FFFFFF00"/>
        </patternFill>
      </fill>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fill>
        <patternFill patternType="solid">
          <fgColor indexed="64"/>
          <bgColor rgb="FFFFFF00"/>
        </patternFill>
      </fill>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fill>
        <patternFill patternType="solid">
          <fgColor indexed="64"/>
          <bgColor rgb="FFFFFF00"/>
        </patternFill>
      </fill>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fill>
        <patternFill patternType="solid">
          <fgColor indexed="64"/>
          <bgColor rgb="FFFFFF00"/>
        </patternFill>
      </fill>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5" formatCode="_(* #,##0.00_);_(* \(#,##0.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border diagonalUp="0" diagonalDown="0" outline="0">
        <left/>
        <right style="medium">
          <color indexed="64"/>
        </right>
        <top/>
        <bottom/>
      </border>
    </dxf>
    <dxf>
      <border diagonalUp="0" diagonalDown="0">
        <left/>
        <right style="medium">
          <color auto="1"/>
        </right>
        <top/>
        <bottom/>
        <vertical/>
        <horizontal/>
      </border>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alignment horizontal="general" vertical="bottom" textRotation="0" wrapText="1" indent="0" justifyLastLine="0" shrinkToFit="0" readingOrder="0"/>
    </dxf>
    <dxf>
      <alignment textRotation="0" wrapText="1" indent="0" justifyLastLine="0" shrinkToFit="0" readingOrder="0"/>
    </dxf>
    <dxf>
      <font>
        <b/>
        <i val="0"/>
        <strike val="0"/>
        <condense val="0"/>
        <extend val="0"/>
        <outline val="0"/>
        <shadow val="0"/>
        <u val="none"/>
        <vertAlign val="baseline"/>
        <sz val="11"/>
        <color theme="1"/>
        <name val="Calibri"/>
        <scheme val="minor"/>
      </font>
      <alignment horizontal="center" vertical="top" textRotation="0" indent="0" justifyLastLine="0" shrinkToFit="0" readingOrder="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BBBB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53473</xdr:colOff>
      <xdr:row>1</xdr:row>
      <xdr:rowOff>6684</xdr:rowOff>
    </xdr:from>
    <xdr:ext cx="3482340" cy="3364639"/>
    <xdr:sp macro="" textlink="">
      <xdr:nvSpPr>
        <xdr:cNvPr id="2" name="TextBox 1"/>
        <xdr:cNvSpPr txBox="1"/>
      </xdr:nvSpPr>
      <xdr:spPr>
        <a:xfrm>
          <a:off x="8883315" y="200526"/>
          <a:ext cx="3482340" cy="33646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Automated Checks</a:t>
          </a:r>
          <a:r>
            <a:rPr lang="en-US" sz="1100" b="1" baseline="0"/>
            <a:t>:</a:t>
          </a:r>
        </a:p>
        <a:p>
          <a:r>
            <a:rPr lang="en-US" sz="1100" b="1" baseline="0"/>
            <a:t>  </a:t>
          </a:r>
        </a:p>
        <a:p>
          <a:pPr eaLnBrk="1" fontAlgn="auto" latinLnBrk="0" hangingPunct="1"/>
          <a:r>
            <a:rPr lang="en-US" sz="1100" baseline="0">
              <a:solidFill>
                <a:schemeClr val="tx1"/>
              </a:solidFill>
              <a:effectLst/>
              <a:latin typeface="+mn-lt"/>
              <a:ea typeface="+mn-ea"/>
              <a:cs typeface="+mn-cs"/>
            </a:rPr>
            <a:t>This tab is provided only as a</a:t>
          </a:r>
          <a:r>
            <a:rPr lang="en-US" sz="1100" b="1" baseline="0">
              <a:solidFill>
                <a:schemeClr val="tx1"/>
              </a:solidFill>
              <a:effectLst/>
              <a:latin typeface="+mn-lt"/>
              <a:ea typeface="+mn-ea"/>
              <a:cs typeface="+mn-cs"/>
            </a:rPr>
            <a:t> tool </a:t>
          </a:r>
          <a:r>
            <a:rPr lang="en-US" sz="1100" baseline="0">
              <a:solidFill>
                <a:schemeClr val="tx1"/>
              </a:solidFill>
              <a:effectLst/>
              <a:latin typeface="+mn-lt"/>
              <a:ea typeface="+mn-ea"/>
              <a:cs typeface="+mn-cs"/>
            </a:rPr>
            <a:t>for the bidders to assist in verifying that they have provided the bid currency as required and that the grand totals are accurate and traceable. </a:t>
          </a:r>
        </a:p>
        <a:p>
          <a:pPr eaLnBrk="1" fontAlgn="auto" latinLnBrk="0" hangingPunct="1"/>
          <a:endParaRPr lang="en-US" sz="1100" baseline="0">
            <a:solidFill>
              <a:schemeClr val="tx1"/>
            </a:solidFill>
            <a:effectLst/>
            <a:latin typeface="+mn-lt"/>
            <a:ea typeface="+mn-ea"/>
            <a:cs typeface="+mn-cs"/>
          </a:endParaRPr>
        </a:p>
        <a:p>
          <a:r>
            <a:rPr lang="en-US" sz="1100" b="1">
              <a:solidFill>
                <a:schemeClr val="tx1"/>
              </a:solidFill>
              <a:effectLst/>
              <a:latin typeface="+mn-lt"/>
              <a:ea typeface="+mn-ea"/>
              <a:cs typeface="+mn-cs"/>
            </a:rPr>
            <a:t>Checks do not guarantee that the bid is accurate or traceable and ultimately the bidder is responsible to meet the requirements outlined in the bidding instructions to ensure completeness, accuracy, and traceability. </a:t>
          </a:r>
          <a:endParaRPr lang="en-US" sz="1100">
            <a:solidFill>
              <a:schemeClr val="tx1"/>
            </a:solidFill>
            <a:effectLst/>
            <a:latin typeface="+mn-lt"/>
            <a:ea typeface="+mn-ea"/>
            <a:cs typeface="+mn-cs"/>
          </a:endParaRPr>
        </a:p>
        <a:p>
          <a:pPr eaLnBrk="1" fontAlgn="auto" latinLnBrk="0" hangingPunct="1"/>
          <a:endParaRPr lang="en-US" sz="1100" b="1" baseline="0">
            <a:solidFill>
              <a:schemeClr val="tx1"/>
            </a:solidFill>
            <a:effectLst/>
            <a:latin typeface="+mn-lt"/>
            <a:ea typeface="+mn-ea"/>
            <a:cs typeface="+mn-cs"/>
          </a:endParaRPr>
        </a:p>
        <a:p>
          <a:pPr eaLnBrk="1" fontAlgn="auto" latinLnBrk="0" hangingPunct="1"/>
          <a:r>
            <a:rPr lang="en-US" sz="1100" b="1" baseline="0">
              <a:solidFill>
                <a:schemeClr val="tx1"/>
              </a:solidFill>
              <a:effectLst/>
              <a:latin typeface="+mn-lt"/>
              <a:ea typeface="+mn-ea"/>
              <a:cs typeface="+mn-cs"/>
            </a:rPr>
            <a:t>Bidder is not required to use this automated checks tab, and is not required to ensure all items are "green" but it's highly recommended by the purchaser that this is used as a tool to ensure accuracy and minimize required corrections to the bid</a:t>
          </a:r>
        </a:p>
        <a:p>
          <a:pPr eaLnBrk="1" fontAlgn="auto" latinLnBrk="0" hangingPunct="1"/>
          <a:endParaRPr lang="en-US">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822960</xdr:colOff>
      <xdr:row>2</xdr:row>
      <xdr:rowOff>114300</xdr:rowOff>
    </xdr:from>
    <xdr:ext cx="3756660" cy="4914679"/>
    <xdr:sp macro="" textlink="">
      <xdr:nvSpPr>
        <xdr:cNvPr id="2" name="TextBox 1"/>
        <xdr:cNvSpPr txBox="1"/>
      </xdr:nvSpPr>
      <xdr:spPr>
        <a:xfrm>
          <a:off x="8585835" y="514350"/>
          <a:ext cx="3756660" cy="491467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yellow cells.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firm fixed price column in this "Offer Summary" sheet should equal the grand total from the "CLIN Summary" tab. These totals are also required to be traceable to the totals from the details tabs (Labour and options+Material+Travel+ODCs)= Grand Total= CLIN Summary Tab. The "Automatic Checks" tab provides  a limited number of checks to help the bidder ensure the bid is accurate and traceable. </a:t>
          </a: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clientData/>
  </xdr:oneCellAnchor>
  <xdr:twoCellAnchor editAs="oneCell">
    <xdr:from>
      <xdr:col>6</xdr:col>
      <xdr:colOff>935356</xdr:colOff>
      <xdr:row>21</xdr:row>
      <xdr:rowOff>51436</xdr:rowOff>
    </xdr:from>
    <xdr:to>
      <xdr:col>11</xdr:col>
      <xdr:colOff>453852</xdr:colOff>
      <xdr:row>26</xdr:row>
      <xdr:rowOff>17145</xdr:rowOff>
    </xdr:to>
    <xdr:pic>
      <xdr:nvPicPr>
        <xdr:cNvPr id="3" name="Picture 2"/>
        <xdr:cNvPicPr>
          <a:picLocks noChangeAspect="1"/>
        </xdr:cNvPicPr>
      </xdr:nvPicPr>
      <xdr:blipFill>
        <a:blip xmlns:r="http://schemas.openxmlformats.org/officeDocument/2006/relationships" r:embed="rId1"/>
        <a:stretch>
          <a:fillRect/>
        </a:stretch>
      </xdr:blipFill>
      <xdr:spPr>
        <a:xfrm>
          <a:off x="8698231" y="4213861"/>
          <a:ext cx="3509471" cy="10134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66675</xdr:colOff>
      <xdr:row>0</xdr:row>
      <xdr:rowOff>47625</xdr:rowOff>
    </xdr:from>
    <xdr:ext cx="3482340" cy="4397999"/>
    <xdr:sp macro="" textlink="">
      <xdr:nvSpPr>
        <xdr:cNvPr id="2" name="TextBox 1"/>
        <xdr:cNvSpPr txBox="1"/>
      </xdr:nvSpPr>
      <xdr:spPr>
        <a:xfrm>
          <a:off x="12030075" y="47625"/>
          <a:ext cx="3482340" cy="439799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yellow cells. Firm fixed prices need to be provided for every CLIN, with no omissions.</a:t>
          </a: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 A) Columns may be added to the right of the current table; two columns "Unit Price" and "Total Firm Fixed Price" would be added for each additional currency of the bid 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firm fixed price column in this CLIN Summary sheet should equal the grand total from the "Offer Summary" tab. These totals are also required to be traceable to the totals from the details tabs (Labour and options+Material+Travel+ODCs)= Grand Total= CLIN Summary Tab. The "Automatic Checks" tab provides  a limited number of checks to help the bidder ensure the bid is accurate and traceable. </a:t>
          </a:r>
          <a:endParaRPr lang="en-US">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21</xdr:col>
      <xdr:colOff>205740</xdr:colOff>
      <xdr:row>7</xdr:row>
      <xdr:rowOff>83820</xdr:rowOff>
    </xdr:from>
    <xdr:ext cx="2887980" cy="7670305"/>
    <xdr:sp macro="" textlink="">
      <xdr:nvSpPr>
        <xdr:cNvPr id="2" name="TextBox 1"/>
        <xdr:cNvSpPr txBox="1"/>
      </xdr:nvSpPr>
      <xdr:spPr>
        <a:xfrm>
          <a:off x="15226665" y="4103370"/>
          <a:ext cx="2887980" cy="767030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Labour</a:t>
          </a:r>
          <a:r>
            <a:rPr lang="en-US" sz="1100" b="1" baseline="0"/>
            <a:t> table </a:t>
          </a:r>
          <a:r>
            <a:rPr lang="en-US" sz="1100" b="1"/>
            <a:t>Instructions:</a:t>
          </a:r>
          <a:r>
            <a:rPr lang="en-US" sz="1100" b="1" baseline="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labour table is to be completed by the bidder with all columns populated, and shall be expanded to include as many rows as necessary to provide the detail requested, and any unnecessary rows should carry Zero value (No blank entries) with explanatory notes.  The bidder is required to use the YELLOW input areas identified for each item.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endParaRPr lang="en-US" sz="1100" baseline="0"/>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endParaRPr lang="en-US">
            <a:effectLst/>
          </a:endParaRPr>
        </a:p>
        <a:p>
          <a:endParaRPr lang="en-US" sz="1100" baseline="0"/>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labour cost to include profit as well as all indirect rates (G&amp;A/Overhead/etc.) associated with labour.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396240</xdr:colOff>
      <xdr:row>6</xdr:row>
      <xdr:rowOff>0</xdr:rowOff>
    </xdr:from>
    <xdr:ext cx="3482340" cy="6292492"/>
    <xdr:sp macro="" textlink="">
      <xdr:nvSpPr>
        <xdr:cNvPr id="2" name="TextBox 1"/>
        <xdr:cNvSpPr txBox="1"/>
      </xdr:nvSpPr>
      <xdr:spPr>
        <a:xfrm>
          <a:off x="18905220" y="2095500"/>
          <a:ext cx="3482340" cy="629249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Material</a:t>
          </a:r>
          <a:r>
            <a:rPr lang="en-US" sz="1100" b="1" baseline="0"/>
            <a:t> table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This detailed material table is to be completed by the bidder with all columns populated, and shall be expanded to include as many rows as necessary to provide the detail requested, and any unnecessary rows should carry Zero value (No blank entries) with explanatory notes.  The bidder is required to use the YELLOW input areas identified for each item.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GB">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Material cost to include profit as well as all indirect rates (G&amp;A/Overhead/Material handling/etc.) associated with material.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302895</xdr:colOff>
      <xdr:row>6</xdr:row>
      <xdr:rowOff>0</xdr:rowOff>
    </xdr:from>
    <xdr:ext cx="3611880" cy="5948039"/>
    <xdr:sp macro="" textlink="">
      <xdr:nvSpPr>
        <xdr:cNvPr id="2" name="TextBox 1"/>
        <xdr:cNvSpPr txBox="1"/>
      </xdr:nvSpPr>
      <xdr:spPr>
        <a:xfrm>
          <a:off x="13009245" y="3148965"/>
          <a:ext cx="3611880" cy="59480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Travel</a:t>
          </a:r>
          <a:r>
            <a:rPr lang="en-US" sz="1100" b="1" baseline="0">
              <a:solidFill>
                <a:schemeClr val="tx1"/>
              </a:solidFill>
              <a:effectLst/>
              <a:latin typeface="+mn-lt"/>
              <a:ea typeface="+mn-ea"/>
              <a:cs typeface="+mn-cs"/>
            </a:rPr>
            <a:t> 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eaLnBrk="1" fontAlgn="auto" latinLnBrk="0" hangingPunct="1"/>
          <a:r>
            <a:rPr lang="en-US" sz="1100" baseline="0">
              <a:solidFill>
                <a:schemeClr val="tx1"/>
              </a:solidFill>
              <a:effectLst/>
              <a:latin typeface="+mn-lt"/>
              <a:ea typeface="+mn-ea"/>
              <a:cs typeface="+mn-cs"/>
            </a:rPr>
            <a:t>This detailed Travel table is to be completed by the bidder with all columns populated, and shall be expanded to include as many rows as necessary to provide the detail requested, and any unnecessary rows should carry Zero value (No blank entries) with explanatory notes.  The bidder is required to use the YELLOW input areas identified for each item.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GB">
            <a:effectLst/>
          </a:endParaRPr>
        </a:p>
        <a:p>
          <a:pPr eaLnBrk="1" fontAlgn="auto" latinLnBrk="0" hangingPunct="1"/>
          <a:endParaRPr lang="en-US" sz="1100" baseline="0">
            <a:solidFill>
              <a:schemeClr val="tx1"/>
            </a:solidFill>
            <a:effectLst/>
            <a:latin typeface="+mn-lt"/>
            <a:ea typeface="+mn-ea"/>
            <a:cs typeface="+mn-cs"/>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Travel cost to include any profit as well as all indirect rates (G&amp;A/Overhead/etc.) associated with travel.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12</xdr:col>
      <xdr:colOff>260985</xdr:colOff>
      <xdr:row>6</xdr:row>
      <xdr:rowOff>0</xdr:rowOff>
    </xdr:from>
    <xdr:ext cx="3611880" cy="5948039"/>
    <xdr:sp macro="" textlink="">
      <xdr:nvSpPr>
        <xdr:cNvPr id="2" name="TextBox 1"/>
        <xdr:cNvSpPr txBox="1"/>
      </xdr:nvSpPr>
      <xdr:spPr>
        <a:xfrm>
          <a:off x="13053060" y="3150870"/>
          <a:ext cx="3611880" cy="59480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ODC </a:t>
          </a:r>
          <a:r>
            <a:rPr lang="en-US" sz="1100" b="1" baseline="0">
              <a:solidFill>
                <a:schemeClr val="tx1"/>
              </a:solidFill>
              <a:effectLst/>
              <a:latin typeface="+mn-lt"/>
              <a:ea typeface="+mn-ea"/>
              <a:cs typeface="+mn-cs"/>
            </a:rPr>
            <a:t>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eaLnBrk="1" fontAlgn="auto" latinLnBrk="0" hangingPunct="1"/>
          <a:r>
            <a:rPr lang="en-US" sz="1100" baseline="0">
              <a:solidFill>
                <a:schemeClr val="tx1"/>
              </a:solidFill>
              <a:effectLst/>
              <a:latin typeface="+mn-lt"/>
              <a:ea typeface="+mn-ea"/>
              <a:cs typeface="+mn-cs"/>
            </a:rPr>
            <a:t>This detailed ODC table is to be completed by the bidder with all columns populated, and shall be expanded to include as many rows as necessary to provide the detail requested, and any unnecessary rows should carry Zero value (No blank entries) with explanatory notes.  The bidder is required to use the YELLOW input areas identified for each item.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GB">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ODC cost to include any profit as well as all indirect rates (G&amp;A/Overhead/etc.) associated with ODCs. These indirect cost rates must be included in the total firm fixed price on the appropriate detailed tab but are no longer required to be broken out separately in the calculations at the bidding stage. However, the bidder is required to include  the associated indirect costs in the totals of the detailed tab either A) in the base unit costs or 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4</xdr:col>
      <xdr:colOff>1066800</xdr:colOff>
      <xdr:row>9</xdr:row>
      <xdr:rowOff>15240</xdr:rowOff>
    </xdr:from>
    <xdr:to>
      <xdr:col>7</xdr:col>
      <xdr:colOff>30480</xdr:colOff>
      <xdr:row>17</xdr:row>
      <xdr:rowOff>175260</xdr:rowOff>
    </xdr:to>
    <xdr:sp macro="" textlink="">
      <xdr:nvSpPr>
        <xdr:cNvPr id="2" name="TextBox 1"/>
        <xdr:cNvSpPr txBox="1"/>
      </xdr:nvSpPr>
      <xdr:spPr>
        <a:xfrm>
          <a:off x="4991100" y="1478280"/>
          <a:ext cx="3939540" cy="16230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a:t>
          </a:r>
        </a:p>
        <a:p>
          <a:endParaRPr lang="en-US" sz="1100" b="1" baseline="0"/>
        </a:p>
        <a:p>
          <a:r>
            <a:rPr lang="en-US" sz="1100" b="0" baseline="0"/>
            <a:t>Although the rates in this tab do not need to be linked to calculations for purposes of the bid, it is required that bidders list any and all rates included in their bid to include (but not limited to): Overhead, Labour Fringe, Material handling, General &amp;Administrative, profit, etc. </a:t>
          </a:r>
          <a:endParaRPr lang="en-US" sz="11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Projects/NSP008614/03%20Execution/3.1%20-%20Main%20IFB/IFB%20Products/Book%20II/SSS/P94_P99%20TBCE%20150902%20(updated%20cost%20estimate%20for%20D-DO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COVER "/>
      <sheetName val="Ground Rules &amp; Assumptions"/>
      <sheetName val="Point Estimate BY€"/>
      <sheetName val="Point Estimate #2 BY€ "/>
      <sheetName val="TBCE Expenditure Profile TY€"/>
      <sheetName val="TBCE Expenditure Profile #2"/>
      <sheetName val="Phased Estimate TY€"/>
      <sheetName val="Phased Estimate #2 TY€"/>
      <sheetName val="TBCE Summary Tables TY€"/>
      <sheetName val="TBCE Summary Tables #2 TY€"/>
      <sheetName val="O&amp;M Cost Profile"/>
      <sheetName val="Lifecycle Analysis"/>
      <sheetName val="Labour Rate Analysis"/>
      <sheetName val="AMN 2012 licence cost"/>
      <sheetName val="COTS Products"/>
      <sheetName val="COTS Integration"/>
      <sheetName val="Pilot Integration Case"/>
      <sheetName val="Hardware"/>
      <sheetName val="PSC Man-Days"/>
      <sheetName val="PSC WBS"/>
      <sheetName val="IES Man-Days"/>
      <sheetName val="IES WBS"/>
      <sheetName val="SOA PMIC Est"/>
      <sheetName val="NEDS PMIC Est"/>
      <sheetName val="SOA and IdM Platform"/>
      <sheetName val="Platform"/>
      <sheetName val="Application"/>
      <sheetName val="Component Type"/>
      <sheetName val="Test Rigor"/>
      <sheetName val="O&amp;M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2">
          <cell r="B22">
            <v>11420</v>
          </cell>
        </row>
      </sheetData>
      <sheetData sheetId="23">
        <row r="22">
          <cell r="B22">
            <v>11420</v>
          </cell>
        </row>
      </sheetData>
      <sheetData sheetId="24"/>
      <sheetData sheetId="25"/>
      <sheetData sheetId="26"/>
      <sheetData sheetId="27"/>
      <sheetData sheetId="28"/>
      <sheetData sheetId="29"/>
    </sheetDataSet>
  </externalBook>
</externalLink>
</file>

<file path=xl/tables/table1.xml><?xml version="1.0" encoding="utf-8"?>
<table xmlns="http://schemas.openxmlformats.org/spreadsheetml/2006/main" id="1" name="CLIN2_Labour102" displayName="CLIN2_Labour102" ref="B4:U419" totalsRowCount="1" headerRowDxfId="78">
  <autoFilter ref="B4:U418"/>
  <tableColumns count="20">
    <tableColumn id="1" name="CLIN and WBS title" totalsRowLabel="Total" dataDxfId="77" totalsRowDxfId="76"/>
    <tableColumn id="2" name="Labour Category"/>
    <tableColumn id="10" name="Currency" dataDxfId="75" totalsRowDxfId="74" dataCellStyle="Comma"/>
    <tableColumn id="3" name="Man-Days 2020"/>
    <tableColumn id="17" name="Man-Days 2021"/>
    <tableColumn id="16" name="Man-Days 2022" dataDxfId="73" totalsRowDxfId="72"/>
    <tableColumn id="4" name="Labour rate 2020" dataDxfId="71" totalsRowDxfId="70" dataCellStyle="Comma"/>
    <tableColumn id="13" name="Labour rate 2021" dataDxfId="69" totalsRowDxfId="68" dataCellStyle="Comma"/>
    <tableColumn id="12" name="Labour rate 2022" dataDxfId="67" totalsRowDxfId="66" dataCellStyle="Comma"/>
    <tableColumn id="9" name="Option price only Year 1" dataDxfId="65" totalsRowDxfId="64" dataCellStyle="Comma"/>
    <tableColumn id="14" name="Option price only Year 2" dataDxfId="63" totalsRowDxfId="62" dataCellStyle="Comma"/>
    <tableColumn id="15" name="Option price only Year 3" dataDxfId="61" totalsRowDxfId="60" dataCellStyle="Comma"/>
    <tableColumn id="18" name="Option price only Year 4" dataDxfId="59" totalsRowDxfId="58" dataCellStyle="Comma"/>
    <tableColumn id="19" name="Option price only Year 5" dataDxfId="57" totalsRowDxfId="56" dataCellStyle="Comma"/>
    <tableColumn id="6" name="Extended cost" totalsRowFunction="custom" dataDxfId="55" totalsRowDxfId="54" dataCellStyle="Comma">
      <calculatedColumnFormula>(E5*H5)+(F5*I5)*(G5*J5)</calculatedColumnFormula>
      <totalsRowFormula>SUBTOTAL(9,P6:P417)</totalsRowFormula>
    </tableColumn>
    <tableColumn id="11" name="Expat Allowance (ONLY if applicable)" totalsRowFunction="custom" dataDxfId="53" totalsRowDxfId="52" dataCellStyle="Comma">
      <totalsRowFormula>SUBTOTAL(9,Q6:Q417)</totalsRowFormula>
    </tableColumn>
    <tableColumn id="8" name="Profit " totalsRowFunction="custom" dataDxfId="51" totalsRowDxfId="50" dataCellStyle="Comma">
      <calculatedColumnFormula>(P5+Q5)*Rates!#REF!</calculatedColumnFormula>
      <totalsRowFormula>SUBTOTAL(9,R6:R417)</totalsRowFormula>
    </tableColumn>
    <tableColumn id="5" name="Fully Burdened Price" totalsRowFunction="custom" dataDxfId="49" totalsRowDxfId="48" dataCellStyle="Comma">
      <calculatedColumnFormula>P5+R5+Q5</calculatedColumnFormula>
      <totalsRowFormula>SUBTOTAL(9,S6:S417)</totalsRowFormula>
    </tableColumn>
    <tableColumn id="7" name="Subcontracted/ Name of Subcontractor" dataDxfId="47" totalsRowDxfId="46" dataCellStyle="Comma"/>
    <tableColumn id="20" name="Column1" dataDxfId="45" totalsRowDxfId="44"/>
  </tableColumns>
  <tableStyleInfo name="TableStyleMedium2" showFirstColumn="0" showLastColumn="0" showRowStripes="1" showColumnStripes="0"/>
</table>
</file>

<file path=xl/tables/table2.xml><?xml version="1.0" encoding="utf-8"?>
<table xmlns="http://schemas.openxmlformats.org/spreadsheetml/2006/main" id="10" name="CLIN1_Material11" displayName="CLIN1_Material11" ref="B4:O136" totalsRowCount="1" headerRowDxfId="43">
  <autoFilter ref="B4:O135"/>
  <tableColumns count="14">
    <tableColumn id="1" name="CLIN" totalsRowLabel="Total"/>
    <tableColumn id="11" name="Equipment Name "/>
    <tableColumn id="2" name="Item Description"/>
    <tableColumn id="8" name="Currency " dataDxfId="42" dataCellStyle="Comma"/>
    <tableColumn id="3" name="Quantity 2020" dataDxfId="41" totalsRowDxfId="40" dataCellStyle="Comma"/>
    <tableColumn id="12" name="Quantity 2021"/>
    <tableColumn id="10" name="Quantity 2022"/>
    <tableColumn id="4" name="Unit cost 2020" dataDxfId="39" totalsRowDxfId="38" dataCellStyle="Comma"/>
    <tableColumn id="14" name="Unit cost 2021" dataDxfId="37" totalsRowDxfId="36" dataCellStyle="Comma"/>
    <tableColumn id="15" name="Unit cost 2022" dataDxfId="35" totalsRowDxfId="34" dataCellStyle="Comma"/>
    <tableColumn id="6" name="Extended cost" totalsRowFunction="custom" dataDxfId="33" totalsRowDxfId="32" dataCellStyle="Comma">
      <calculatedColumnFormula>(F5*I5)+(G5*J5)*(H5*K5)</calculatedColumnFormula>
      <totalsRowFormula>SUBTOTAL(9,L7:L134)</totalsRowFormula>
    </tableColumn>
    <tableColumn id="16" name="Profit" totalsRowFunction="custom" dataDxfId="31" totalsRowDxfId="30" dataCellStyle="Comma">
      <calculatedColumnFormula>L5*$R$4</calculatedColumnFormula>
      <totalsRowFormula>SUBTOTAL(9,M7:M134)</totalsRowFormula>
    </tableColumn>
    <tableColumn id="5" name="Fully Burdened Price" totalsRowFunction="custom" dataDxfId="29" totalsRowDxfId="28" dataCellStyle="Comma">
      <calculatedColumnFormula>L5+M5</calculatedColumnFormula>
      <totalsRowFormula>SUBTOTAL(9,N7:N134)</totalsRowFormula>
    </tableColumn>
    <tableColumn id="7" name="Subcontracted/ Name of Subcontractor" dataDxfId="27" totalsRowDxfId="26" dataCellStyle="Comma"/>
  </tableColumns>
  <tableStyleInfo name="TableStyleMedium2" showFirstColumn="0" showLastColumn="0" showRowStripes="1" showColumnStripes="0"/>
</table>
</file>

<file path=xl/tables/table3.xml><?xml version="1.0" encoding="utf-8"?>
<table xmlns="http://schemas.openxmlformats.org/spreadsheetml/2006/main" id="11" name="Table3812" displayName="Table3812" ref="B4:M419" totalsRowCount="1" headerRowDxfId="25">
  <autoFilter ref="B4:M418"/>
  <tableColumns count="12">
    <tableColumn id="1" name="CLIN" totalsRowLabel="Total"/>
    <tableColumn id="5" name="Origin/Destination"/>
    <tableColumn id="7" name="Currency" dataDxfId="24" dataCellStyle="Comma"/>
    <tableColumn id="6" name="Number of trips"/>
    <tableColumn id="2" name="Number of people"/>
    <tableColumn id="3" name="Number of Days per trip"/>
    <tableColumn id="4" name="Cost per roundtrip transportation" dataDxfId="23" totalsRowDxfId="22" dataCellStyle="Comma"/>
    <tableColumn id="9" name="Per Diem" dataDxfId="21" totalsRowDxfId="20" dataCellStyle="Comma"/>
    <tableColumn id="8" name="Extended Cost" totalsRowFunction="custom" dataDxfId="19" totalsRowDxfId="18" dataCellStyle="Comma">
      <totalsRowFormula>SUBTOTAL(9,J7:J417)</totalsRowFormula>
    </tableColumn>
    <tableColumn id="10" name="Profit" totalsRowFunction="custom" dataDxfId="17" totalsRowDxfId="16" dataCellStyle="Comma">
      <calculatedColumnFormula>J5*$P$4</calculatedColumnFormula>
      <totalsRowFormula>SUBTOTAL(9,K7:K417)</totalsRowFormula>
    </tableColumn>
    <tableColumn id="11" name="Fully Burdened Price" totalsRowFunction="custom" dataDxfId="15" totalsRowDxfId="14" dataCellStyle="Comma">
      <totalsRowFormula>SUBTOTAL(9,L7:L417)</totalsRowFormula>
    </tableColumn>
    <tableColumn id="12" name="Year" dataDxfId="13" totalsRowDxfId="12" dataCellStyle="Comma"/>
  </tableColumns>
  <tableStyleInfo name="TableStyleMedium2" showFirstColumn="0" showLastColumn="0" showRowStripes="1" showColumnStripes="0"/>
</table>
</file>

<file path=xl/tables/table4.xml><?xml version="1.0" encoding="utf-8"?>
<table xmlns="http://schemas.openxmlformats.org/spreadsheetml/2006/main" id="12" name="Table12" displayName="Table12" ref="B4:L420" totalsRowCount="1" headerRowDxfId="11">
  <autoFilter ref="B4:L419"/>
  <tableColumns count="11">
    <tableColumn id="1" name="CLIN" totalsRowLabel="Total" dataDxfId="10" totalsRowDxfId="9"/>
    <tableColumn id="2" name="Item Name"/>
    <tableColumn id="3" name="Item Description"/>
    <tableColumn id="8" name="Currency"/>
    <tableColumn id="9" name="Unit Type (Man-Days, lot, etc)" dataDxfId="8" dataCellStyle="Comma"/>
    <tableColumn id="4" name="Quantity"/>
    <tableColumn id="5" name="Unit cost " dataDxfId="7" totalsRowDxfId="6" dataCellStyle="Comma"/>
    <tableColumn id="6" name="Total Cost" totalsRowFunction="custom" dataDxfId="5" totalsRowDxfId="4" dataCellStyle="Comma">
      <calculatedColumnFormula>G5*H5</calculatedColumnFormula>
      <totalsRowFormula>SUBTOTAL(9,I7:I418)</totalsRowFormula>
    </tableColumn>
    <tableColumn id="10" name="Profit" totalsRowFunction="custom" dataDxfId="3" totalsRowDxfId="2" dataCellStyle="Comma">
      <calculatedColumnFormula>I5*$O$4</calculatedColumnFormula>
      <totalsRowFormula>SUBTOTAL(9,J7:J418)</totalsRowFormula>
    </tableColumn>
    <tableColumn id="11" name="Fully Burdened Price" totalsRowFunction="custom" dataDxfId="1" totalsRowDxfId="0" dataCellStyle="Comma">
      <calculatedColumnFormula>J5+I5</calculatedColumnFormula>
      <totalsRowFormula>SUBTOTAL(9,K7:K418)</totalsRowFormula>
    </tableColumn>
    <tableColumn id="7" name="Yea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drawing" Target="../drawings/drawing5.xm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E15"/>
  <sheetViews>
    <sheetView topLeftCell="A9" zoomScale="70" zoomScaleNormal="70" workbookViewId="0">
      <selection activeCell="B8" sqref="B8:D8"/>
    </sheetView>
  </sheetViews>
  <sheetFormatPr defaultColWidth="9.08984375" defaultRowHeight="12.5" x14ac:dyDescent="0.25"/>
  <cols>
    <col min="1" max="1" width="1.6328125" style="19" customWidth="1"/>
    <col min="2" max="2" width="23.453125" style="19" customWidth="1"/>
    <col min="3" max="3" width="118.36328125" style="19" customWidth="1"/>
    <col min="4" max="4" width="45.08984375" style="19" customWidth="1"/>
    <col min="5" max="5" width="2.36328125" style="19" customWidth="1"/>
    <col min="6" max="16384" width="9.08984375" style="19"/>
  </cols>
  <sheetData>
    <row r="1" spans="2:5" ht="15.5" x14ac:dyDescent="0.35">
      <c r="B1" s="171" t="s">
        <v>240</v>
      </c>
      <c r="C1" s="88"/>
    </row>
    <row r="2" spans="2:5" ht="23.5" x14ac:dyDescent="0.25">
      <c r="B2" s="18" t="s">
        <v>71</v>
      </c>
    </row>
    <row r="3" spans="2:5" ht="15" thickBot="1" x14ac:dyDescent="0.4">
      <c r="B3" s="20"/>
    </row>
    <row r="4" spans="2:5" ht="15" thickBot="1" x14ac:dyDescent="0.3">
      <c r="B4" s="264" t="s">
        <v>55</v>
      </c>
      <c r="C4" s="265"/>
      <c r="D4" s="266"/>
    </row>
    <row r="5" spans="2:5" ht="43.5" customHeight="1" x14ac:dyDescent="0.25">
      <c r="B5" s="267" t="s">
        <v>136</v>
      </c>
      <c r="C5" s="268"/>
      <c r="D5" s="269"/>
    </row>
    <row r="6" spans="2:5" ht="69.75" customHeight="1" x14ac:dyDescent="0.25">
      <c r="B6" s="270" t="s">
        <v>249</v>
      </c>
      <c r="C6" s="271"/>
      <c r="D6" s="272"/>
    </row>
    <row r="7" spans="2:5" ht="38.25" customHeight="1" x14ac:dyDescent="0.25">
      <c r="B7" s="270" t="s">
        <v>107</v>
      </c>
      <c r="C7" s="271"/>
      <c r="D7" s="272"/>
    </row>
    <row r="8" spans="2:5" ht="92.25" customHeight="1" thickBot="1" x14ac:dyDescent="0.3">
      <c r="B8" s="273" t="s">
        <v>161</v>
      </c>
      <c r="C8" s="274"/>
      <c r="D8" s="275"/>
    </row>
    <row r="9" spans="2:5" x14ac:dyDescent="0.25">
      <c r="B9" s="21"/>
      <c r="C9" s="21"/>
      <c r="D9" s="21"/>
    </row>
    <row r="10" spans="2:5" ht="14.5" x14ac:dyDescent="0.25">
      <c r="B10" s="23"/>
      <c r="C10" s="24"/>
      <c r="D10" s="24"/>
      <c r="E10" s="22"/>
    </row>
    <row r="11" spans="2:5" ht="14.5" x14ac:dyDescent="0.25">
      <c r="B11" s="23"/>
      <c r="C11" s="24"/>
      <c r="D11" s="24"/>
      <c r="E11" s="22"/>
    </row>
    <row r="12" spans="2:5" ht="14.5" x14ac:dyDescent="0.35">
      <c r="B12" s="79" t="s">
        <v>89</v>
      </c>
      <c r="C12" s="79" t="s">
        <v>16</v>
      </c>
      <c r="D12" s="4"/>
    </row>
    <row r="13" spans="2:5" ht="309.75" customHeight="1" x14ac:dyDescent="0.35">
      <c r="B13" s="80" t="s">
        <v>584</v>
      </c>
      <c r="C13" s="81" t="s">
        <v>250</v>
      </c>
      <c r="D13" s="4"/>
    </row>
    <row r="14" spans="2:5" ht="43.5" x14ac:dyDescent="0.35">
      <c r="B14" s="82" t="s">
        <v>90</v>
      </c>
      <c r="C14" s="83" t="s">
        <v>106</v>
      </c>
      <c r="D14" s="4"/>
    </row>
    <row r="15" spans="2:5" ht="14.5" x14ac:dyDescent="0.35">
      <c r="D15" s="4"/>
    </row>
  </sheetData>
  <mergeCells count="5">
    <mergeCell ref="B4:D4"/>
    <mergeCell ref="B5:D5"/>
    <mergeCell ref="B6:D6"/>
    <mergeCell ref="B7:D7"/>
    <mergeCell ref="B8:D8"/>
  </mergeCells>
  <pageMargins left="0.7" right="0.7" top="0.75" bottom="0.75" header="0.3" footer="0.3"/>
  <pageSetup paperSize="9" orientation="portrait" verticalDpi="1200" r:id="rId1"/>
  <headerFooter>
    <oddHeader>&amp;CNATO UNCLASSIFIED&amp;RCO-14176-SOA-IdM</oddHeader>
    <oddFooter>&amp;CNATO UNCALSSIFIED&amp;RCO-14176-SOA-IdM</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418"/>
  <sheetViews>
    <sheetView topLeftCell="A16" workbookViewId="0">
      <selection activeCell="B18" sqref="B18"/>
    </sheetView>
  </sheetViews>
  <sheetFormatPr defaultRowHeight="14.5" x14ac:dyDescent="0.35"/>
  <cols>
    <col min="1" max="1" width="10.6328125" style="144" customWidth="1"/>
    <col min="2" max="2" width="47.36328125" style="147" customWidth="1"/>
    <col min="3" max="3" width="13.54296875" customWidth="1"/>
    <col min="6" max="6" width="11.54296875" customWidth="1"/>
    <col min="7" max="7" width="11.6328125" customWidth="1"/>
    <col min="8" max="8" width="19.08984375" bestFit="1" customWidth="1"/>
    <col min="9" max="9" width="24" bestFit="1" customWidth="1"/>
    <col min="11" max="11" width="11.54296875" bestFit="1" customWidth="1"/>
    <col min="12" max="12" width="10" customWidth="1"/>
    <col min="13" max="13" width="11.6328125" customWidth="1"/>
    <col min="14" max="14" width="11.453125" customWidth="1"/>
    <col min="18" max="18" width="13.6328125" customWidth="1"/>
    <col min="19" max="19" width="13.36328125" customWidth="1"/>
    <col min="21" max="21" width="10.54296875" bestFit="1" customWidth="1"/>
  </cols>
  <sheetData>
    <row r="1" spans="1:22" ht="15.5" x14ac:dyDescent="0.35">
      <c r="A1" s="171" t="s">
        <v>240</v>
      </c>
      <c r="B1" s="171"/>
      <c r="R1" s="36" t="s">
        <v>77</v>
      </c>
    </row>
    <row r="2" spans="1:22" ht="15.5" x14ac:dyDescent="0.35">
      <c r="A2" s="36" t="s">
        <v>77</v>
      </c>
      <c r="B2" s="172"/>
    </row>
    <row r="3" spans="1:22" x14ac:dyDescent="0.35">
      <c r="R3" s="1" t="s">
        <v>78</v>
      </c>
    </row>
    <row r="4" spans="1:22" x14ac:dyDescent="0.35">
      <c r="R4" s="1" t="s">
        <v>79</v>
      </c>
    </row>
    <row r="5" spans="1:22" x14ac:dyDescent="0.35">
      <c r="R5" s="1"/>
    </row>
    <row r="6" spans="1:22" ht="49" x14ac:dyDescent="0.35">
      <c r="A6" s="145" t="s">
        <v>15</v>
      </c>
      <c r="B6" s="146" t="s">
        <v>99</v>
      </c>
      <c r="C6" s="143" t="s">
        <v>233</v>
      </c>
      <c r="D6" s="142" t="s">
        <v>234</v>
      </c>
      <c r="E6" s="142" t="s">
        <v>235</v>
      </c>
      <c r="F6" s="143" t="s">
        <v>236</v>
      </c>
      <c r="G6" s="143" t="s">
        <v>237</v>
      </c>
      <c r="H6" s="143" t="s">
        <v>238</v>
      </c>
      <c r="I6" s="143" t="s">
        <v>102</v>
      </c>
      <c r="K6" s="3" t="s">
        <v>83</v>
      </c>
      <c r="L6" s="3" t="s">
        <v>84</v>
      </c>
      <c r="M6" s="3" t="s">
        <v>86</v>
      </c>
      <c r="N6" s="3" t="s">
        <v>88</v>
      </c>
      <c r="R6" s="3"/>
      <c r="S6" s="3"/>
      <c r="T6" s="3"/>
      <c r="U6" s="3"/>
      <c r="V6" s="3"/>
    </row>
    <row r="7" spans="1:22" x14ac:dyDescent="0.35">
      <c r="A7" s="148" t="s">
        <v>968</v>
      </c>
      <c r="B7" s="183" t="s">
        <v>969</v>
      </c>
      <c r="C7" s="184"/>
      <c r="D7" s="184"/>
      <c r="E7" s="184"/>
      <c r="F7" s="184"/>
      <c r="G7" s="184"/>
      <c r="H7" s="184"/>
      <c r="I7" s="184"/>
      <c r="J7" s="184"/>
      <c r="K7" s="125"/>
      <c r="L7" s="125">
        <f>VLOOKUP(P7,'Labour and Options'!$B$5:$S$417,18,FALSE)</f>
        <v>0</v>
      </c>
      <c r="M7" s="130">
        <f>VLOOKUP(P7,Travel!$B$6:$L$417,11,FALSE)</f>
        <v>0</v>
      </c>
      <c r="N7" s="130">
        <f>VLOOKUP(P7,ODC!$B$5:$K$417,10,FALSE)</f>
        <v>0</v>
      </c>
      <c r="O7" s="184"/>
      <c r="P7" s="186" t="str">
        <f>CONCATENATE(A7,"    ",B7)</f>
        <v>WP 5, 8, 9    GRAND TOTAL</v>
      </c>
      <c r="Q7" s="184"/>
      <c r="R7" s="184"/>
      <c r="S7" s="3"/>
      <c r="T7" s="3"/>
      <c r="U7" s="3"/>
      <c r="V7" s="3"/>
    </row>
    <row r="8" spans="1:22" x14ac:dyDescent="0.35">
      <c r="A8" s="148" t="s">
        <v>295</v>
      </c>
      <c r="B8" s="183" t="s">
        <v>296</v>
      </c>
      <c r="C8" s="184"/>
      <c r="D8" s="184"/>
      <c r="E8" s="184"/>
      <c r="F8" s="184"/>
      <c r="G8" s="184"/>
      <c r="H8" s="184"/>
      <c r="I8" s="184" t="s">
        <v>280</v>
      </c>
      <c r="J8" s="184"/>
      <c r="K8" s="125"/>
      <c r="L8" s="125">
        <f>VLOOKUP(P8,'Labour and Options'!$B$5:$S$417,18,FALSE)</f>
        <v>0</v>
      </c>
      <c r="M8" s="130">
        <f>VLOOKUP(P8,Travel!$B$6:$L$417,11,FALSE)</f>
        <v>0</v>
      </c>
      <c r="N8" s="130">
        <f>VLOOKUP(P8,ODC!$B$5:$K$417,10,FALSE)</f>
        <v>0</v>
      </c>
      <c r="O8" s="184"/>
      <c r="P8" s="186" t="str">
        <f>CONCATENATE(A8,"    ",B8)</f>
        <v>WP 5    IKM Tool Evolution</v>
      </c>
      <c r="Q8" s="184"/>
      <c r="R8" s="184"/>
      <c r="S8" s="6"/>
      <c r="T8" s="6"/>
      <c r="U8" s="6"/>
      <c r="V8" s="6"/>
    </row>
    <row r="9" spans="1:22" x14ac:dyDescent="0.35">
      <c r="A9" s="148" t="s">
        <v>241</v>
      </c>
      <c r="B9" s="183" t="s">
        <v>172</v>
      </c>
      <c r="C9" s="184"/>
      <c r="D9" s="184">
        <v>1</v>
      </c>
      <c r="E9" s="184">
        <v>1</v>
      </c>
      <c r="F9" s="184"/>
      <c r="G9" s="184"/>
      <c r="H9" s="184" t="s">
        <v>970</v>
      </c>
      <c r="I9" s="184" t="s">
        <v>280</v>
      </c>
      <c r="J9" s="184"/>
      <c r="K9" s="130"/>
      <c r="L9" s="125">
        <f>VLOOKUP(P9,'Labour and Options'!$B$5:$S$417,18,FALSE)</f>
        <v>0</v>
      </c>
      <c r="M9" s="130">
        <f>VLOOKUP(P9,Travel!$B$6:$L$417,11,FALSE)</f>
        <v>0</v>
      </c>
      <c r="N9" s="130">
        <f>VLOOKUP(P9,ODC!$B$5:$K$417,10,FALSE)</f>
        <v>0</v>
      </c>
      <c r="O9" s="184"/>
      <c r="P9" s="186" t="str">
        <f t="shared" ref="P9:P71" si="0">CONCATENATE(A9,"    ",B9)</f>
        <v>5.1    Project Management</v>
      </c>
      <c r="Q9" s="184"/>
      <c r="R9" s="184"/>
      <c r="S9" s="6"/>
      <c r="T9" s="6"/>
      <c r="U9" s="6"/>
      <c r="V9" s="6"/>
    </row>
    <row r="10" spans="1:22" x14ac:dyDescent="0.35">
      <c r="A10" s="153" t="s">
        <v>298</v>
      </c>
      <c r="B10" s="147" t="s">
        <v>175</v>
      </c>
      <c r="C10" t="s">
        <v>783</v>
      </c>
      <c r="D10">
        <v>1</v>
      </c>
      <c r="E10">
        <v>1</v>
      </c>
      <c r="I10" t="s">
        <v>280</v>
      </c>
      <c r="K10" s="6"/>
      <c r="L10" s="8">
        <f>VLOOKUP(P10,'Labour and Options'!$B$5:$S$417,18,FALSE)</f>
        <v>0</v>
      </c>
      <c r="M10" s="6">
        <f>VLOOKUP(P10,Travel!$B$6:$L$417,11,FALSE)</f>
        <v>0</v>
      </c>
      <c r="N10" s="6">
        <f>VLOOKUP(P10,ODC!$B$5:$K$417,10,FALSE)</f>
        <v>0</v>
      </c>
      <c r="P10" s="144" t="str">
        <f t="shared" si="0"/>
        <v>5.1.1    Project Management Office (PMO)</v>
      </c>
      <c r="S10" s="6"/>
      <c r="T10" s="6"/>
      <c r="U10" s="6"/>
      <c r="V10" s="6"/>
    </row>
    <row r="11" spans="1:22" x14ac:dyDescent="0.35">
      <c r="A11" s="153" t="s">
        <v>913</v>
      </c>
      <c r="B11" s="213" t="s">
        <v>733</v>
      </c>
      <c r="C11" t="s">
        <v>784</v>
      </c>
      <c r="D11">
        <v>1</v>
      </c>
      <c r="E11">
        <v>1</v>
      </c>
      <c r="I11" t="s">
        <v>280</v>
      </c>
      <c r="K11" s="6"/>
      <c r="L11" s="8">
        <f>VLOOKUP(P11,'Labour and Options'!$B$5:$S$417,18,FALSE)</f>
        <v>0</v>
      </c>
      <c r="M11" s="6">
        <f>VLOOKUP(P11,Travel!$B$6:$L$417,11,FALSE)</f>
        <v>0</v>
      </c>
      <c r="N11" s="6">
        <f>VLOOKUP(P11,ODC!$B$5:$K$417,10,FALSE)</f>
        <v>0</v>
      </c>
      <c r="P11" s="144" t="str">
        <f t="shared" si="0"/>
        <v>5.1.2    Project Management Plan</v>
      </c>
      <c r="S11" s="6"/>
      <c r="T11" s="6"/>
      <c r="U11" s="6"/>
      <c r="V11" s="6"/>
    </row>
    <row r="12" spans="1:22" x14ac:dyDescent="0.35">
      <c r="A12" s="153" t="s">
        <v>914</v>
      </c>
      <c r="B12" s="147" t="s">
        <v>176</v>
      </c>
      <c r="C12" t="s">
        <v>785</v>
      </c>
      <c r="D12">
        <v>1</v>
      </c>
      <c r="E12">
        <v>1</v>
      </c>
      <c r="I12" t="s">
        <v>280</v>
      </c>
      <c r="K12" s="6"/>
      <c r="L12" s="8">
        <f>VLOOKUP(P12,'Labour and Options'!$B$5:$S$417,18,FALSE)</f>
        <v>0</v>
      </c>
      <c r="M12" s="6">
        <f>VLOOKUP(P12,Travel!$B$6:$L$417,11,FALSE)</f>
        <v>0</v>
      </c>
      <c r="N12" s="6">
        <f>VLOOKUP(P12,ODC!$B$5:$K$417,10,FALSE)</f>
        <v>0</v>
      </c>
      <c r="P12" s="144" t="str">
        <f t="shared" si="0"/>
        <v>5.1.3    Project Master Schedule (PMS)</v>
      </c>
      <c r="S12" s="6"/>
      <c r="T12" s="6"/>
      <c r="U12" s="6"/>
      <c r="V12" s="6"/>
    </row>
    <row r="13" spans="1:22" x14ac:dyDescent="0.35">
      <c r="A13" s="153" t="s">
        <v>915</v>
      </c>
      <c r="B13" s="147" t="s">
        <v>703</v>
      </c>
      <c r="C13" t="s">
        <v>786</v>
      </c>
      <c r="D13">
        <v>1</v>
      </c>
      <c r="E13">
        <v>1</v>
      </c>
      <c r="I13" t="s">
        <v>280</v>
      </c>
      <c r="K13" s="6"/>
      <c r="L13" s="8">
        <f>VLOOKUP(P13,'Labour and Options'!$B$5:$S$417,18,FALSE)</f>
        <v>0</v>
      </c>
      <c r="M13" s="6">
        <f>VLOOKUP(P13,Travel!$B$6:$L$417,11,FALSE)</f>
        <v>0</v>
      </c>
      <c r="N13" s="6">
        <f>VLOOKUP(P13,ODC!$B$5:$K$417,10,FALSE)</f>
        <v>0</v>
      </c>
      <c r="P13" s="144" t="str">
        <f t="shared" si="0"/>
        <v>5.1.4    Project Work Breakdown Structure (WBS)</v>
      </c>
      <c r="S13" s="6"/>
      <c r="T13" s="6"/>
      <c r="U13" s="6"/>
      <c r="V13" s="6"/>
    </row>
    <row r="14" spans="1:22" x14ac:dyDescent="0.35">
      <c r="A14" s="153" t="s">
        <v>916</v>
      </c>
      <c r="B14" s="147" t="s">
        <v>177</v>
      </c>
      <c r="C14" t="s">
        <v>787</v>
      </c>
      <c r="D14">
        <v>1</v>
      </c>
      <c r="E14">
        <v>1</v>
      </c>
      <c r="I14" t="s">
        <v>280</v>
      </c>
      <c r="K14" s="6"/>
      <c r="L14" s="8">
        <f>VLOOKUP(P14,'Labour and Options'!$B$5:$S$417,18,FALSE)</f>
        <v>0</v>
      </c>
      <c r="M14" s="6">
        <f>VLOOKUP(P14,Travel!$B$6:$L$417,11,FALSE)</f>
        <v>0</v>
      </c>
      <c r="N14" s="6">
        <f>VLOOKUP(P14,ODC!$B$5:$K$417,10,FALSE)</f>
        <v>0</v>
      </c>
      <c r="P14" s="144" t="str">
        <f t="shared" si="0"/>
        <v>5.1.5    RAID Log</v>
      </c>
      <c r="S14" s="6"/>
      <c r="T14" s="6"/>
      <c r="U14" s="6"/>
      <c r="V14" s="6"/>
    </row>
    <row r="15" spans="1:22" x14ac:dyDescent="0.35">
      <c r="A15" s="153" t="s">
        <v>917</v>
      </c>
      <c r="B15" s="147" t="s">
        <v>178</v>
      </c>
      <c r="C15" t="s">
        <v>789</v>
      </c>
      <c r="D15">
        <v>1</v>
      </c>
      <c r="E15">
        <v>1</v>
      </c>
      <c r="I15" t="s">
        <v>280</v>
      </c>
      <c r="K15" s="6"/>
      <c r="L15" s="8">
        <f>VLOOKUP(P15,'Labour and Options'!$B$5:$S$417,18,FALSE)</f>
        <v>0</v>
      </c>
      <c r="M15" s="6">
        <f>VLOOKUP(P15,Travel!$B$6:$L$417,11,FALSE)</f>
        <v>0</v>
      </c>
      <c r="N15" s="6">
        <f>VLOOKUP(P15,ODC!$B$5:$K$417,10,FALSE)</f>
        <v>0</v>
      </c>
      <c r="P15" s="144" t="str">
        <f t="shared" si="0"/>
        <v>5.1.6    Lessons Identified/Learned Log</v>
      </c>
      <c r="S15" s="6"/>
      <c r="T15" s="6"/>
      <c r="U15" s="6"/>
      <c r="V15" s="6"/>
    </row>
    <row r="16" spans="1:22" x14ac:dyDescent="0.35">
      <c r="A16" s="153" t="s">
        <v>918</v>
      </c>
      <c r="B16" s="147" t="s">
        <v>702</v>
      </c>
      <c r="C16" t="s">
        <v>790</v>
      </c>
      <c r="D16">
        <v>1</v>
      </c>
      <c r="E16">
        <v>1</v>
      </c>
      <c r="I16" t="s">
        <v>280</v>
      </c>
      <c r="K16" s="6"/>
      <c r="L16" s="8">
        <f>VLOOKUP(P16,'Labour and Options'!$B$5:$S$417,18,FALSE)</f>
        <v>0</v>
      </c>
      <c r="M16" s="6">
        <f>VLOOKUP(P16,Travel!$B$6:$L$417,11,FALSE)</f>
        <v>0</v>
      </c>
      <c r="N16" s="6">
        <f>VLOOKUP(P16,ODC!$B$5:$K$417,10,FALSE)</f>
        <v>0</v>
      </c>
      <c r="P16" s="144" t="str">
        <f t="shared" si="0"/>
        <v>5.1.7    Communication Plan</v>
      </c>
      <c r="S16" s="6"/>
      <c r="T16" s="6"/>
      <c r="U16" s="6"/>
      <c r="V16" s="6"/>
    </row>
    <row r="17" spans="1:22" x14ac:dyDescent="0.35">
      <c r="A17" s="153" t="s">
        <v>919</v>
      </c>
      <c r="B17" s="147" t="s">
        <v>981</v>
      </c>
      <c r="C17" t="s">
        <v>791</v>
      </c>
      <c r="D17">
        <v>1</v>
      </c>
      <c r="E17">
        <v>1</v>
      </c>
      <c r="I17" t="s">
        <v>280</v>
      </c>
      <c r="K17" s="6"/>
      <c r="L17" s="8">
        <f>VLOOKUP(P17,'Labour and Options'!$B$5:$S$417,18,FALSE)</f>
        <v>0</v>
      </c>
      <c r="M17" s="6">
        <f>VLOOKUP(P17,Travel!$B$6:$L$417,11,FALSE)</f>
        <v>0</v>
      </c>
      <c r="N17" s="6">
        <f>VLOOKUP(P17,ODC!$B$5:$K$417,10,FALSE)</f>
        <v>0</v>
      </c>
      <c r="P17" s="144" t="str">
        <f t="shared" si="0"/>
        <v>5.1.8    Issues &amp; Risk Log</v>
      </c>
      <c r="S17" s="6"/>
      <c r="T17" s="6"/>
      <c r="U17" s="6"/>
      <c r="V17" s="6"/>
    </row>
    <row r="18" spans="1:22" x14ac:dyDescent="0.35">
      <c r="A18" s="153" t="s">
        <v>920</v>
      </c>
      <c r="B18" s="147" t="s">
        <v>857</v>
      </c>
      <c r="C18" t="s">
        <v>783</v>
      </c>
      <c r="D18">
        <v>1</v>
      </c>
      <c r="E18">
        <v>1</v>
      </c>
      <c r="I18" t="s">
        <v>280</v>
      </c>
      <c r="K18" s="6"/>
      <c r="L18" s="8">
        <f>VLOOKUP(P18,'Labour and Options'!$B$5:$S$417,18,FALSE)</f>
        <v>0</v>
      </c>
      <c r="M18" s="6">
        <f>VLOOKUP(P18,Travel!$B$6:$L$417,11,FALSE)</f>
        <v>0</v>
      </c>
      <c r="N18" s="6">
        <f>VLOOKUP(P18,ODC!$B$5:$K$417,10,FALSE)</f>
        <v>0</v>
      </c>
      <c r="P18" s="144" t="str">
        <f t="shared" si="0"/>
        <v>5.1.9    Project Meeting Website</v>
      </c>
      <c r="S18" s="6"/>
      <c r="T18" s="6"/>
      <c r="U18" s="6"/>
      <c r="V18" s="6"/>
    </row>
    <row r="19" spans="1:22" x14ac:dyDescent="0.35">
      <c r="A19" s="153" t="s">
        <v>921</v>
      </c>
      <c r="B19" s="147" t="s">
        <v>858</v>
      </c>
      <c r="C19" t="s">
        <v>977</v>
      </c>
      <c r="D19">
        <v>1</v>
      </c>
      <c r="E19">
        <v>1</v>
      </c>
      <c r="I19" t="s">
        <v>280</v>
      </c>
      <c r="K19" s="6"/>
      <c r="L19" s="8">
        <f>VLOOKUP(P19,'Labour and Options'!$B$5:$S$417,18,FALSE)</f>
        <v>0</v>
      </c>
      <c r="M19" s="6">
        <f>VLOOKUP(P19,Travel!$B$6:$L$417,11,FALSE)</f>
        <v>0</v>
      </c>
      <c r="N19" s="6">
        <f>VLOOKUP(P19,ODC!$B$5:$K$417,10,FALSE)</f>
        <v>0</v>
      </c>
      <c r="P19" s="144" t="str">
        <f t="shared" si="0"/>
        <v>5.1.10    Configuration Management Database</v>
      </c>
      <c r="S19" s="6"/>
      <c r="T19" s="6"/>
      <c r="U19" s="6"/>
      <c r="V19" s="6"/>
    </row>
    <row r="20" spans="1:22" x14ac:dyDescent="0.35">
      <c r="A20" s="153" t="s">
        <v>922</v>
      </c>
      <c r="B20" s="147" t="s">
        <v>980</v>
      </c>
      <c r="C20" t="s">
        <v>783</v>
      </c>
      <c r="D20">
        <v>1</v>
      </c>
      <c r="E20">
        <v>1</v>
      </c>
      <c r="I20" t="s">
        <v>280</v>
      </c>
      <c r="K20" s="6"/>
      <c r="L20" s="8">
        <f>VLOOKUP(P20,'Labour and Options'!$B$5:$S$417,18,FALSE)</f>
        <v>0</v>
      </c>
      <c r="M20" s="6">
        <f>VLOOKUP(P20,Travel!$B$6:$L$417,11,FALSE)</f>
        <v>0</v>
      </c>
      <c r="N20" s="6">
        <f>VLOOKUP(P20,ODC!$B$5:$K$417,10,FALSE)</f>
        <v>0</v>
      </c>
      <c r="P20" s="144" t="str">
        <f t="shared" si="0"/>
        <v>5.1.11    System Design</v>
      </c>
      <c r="S20" s="6"/>
      <c r="T20" s="6"/>
      <c r="U20" s="6"/>
      <c r="V20" s="6"/>
    </row>
    <row r="21" spans="1:22" x14ac:dyDescent="0.35">
      <c r="A21" s="153" t="s">
        <v>923</v>
      </c>
      <c r="B21" s="147" t="s">
        <v>978</v>
      </c>
      <c r="C21" t="s">
        <v>794</v>
      </c>
      <c r="D21">
        <v>1</v>
      </c>
      <c r="E21" t="s">
        <v>859</v>
      </c>
      <c r="I21" t="s">
        <v>280</v>
      </c>
      <c r="K21" s="6"/>
      <c r="L21" s="8">
        <f>VLOOKUP(P21,'Labour and Options'!$B$5:$S$417,18,FALSE)</f>
        <v>0</v>
      </c>
      <c r="M21" s="6">
        <f>VLOOKUP(P21,Travel!$B$6:$L$417,11,FALSE)</f>
        <v>0</v>
      </c>
      <c r="N21" s="6">
        <f>VLOOKUP(P21,ODC!$B$5:$K$417,10,FALSE)</f>
        <v>0</v>
      </c>
      <c r="P21" s="144" t="str">
        <f t="shared" si="0"/>
        <v>5.1.12    Performance Reporting</v>
      </c>
      <c r="S21" s="6"/>
      <c r="T21" s="6"/>
      <c r="U21" s="6"/>
      <c r="V21" s="6"/>
    </row>
    <row r="22" spans="1:22" x14ac:dyDescent="0.35">
      <c r="A22" s="153" t="s">
        <v>924</v>
      </c>
      <c r="B22" s="147" t="s">
        <v>979</v>
      </c>
      <c r="C22" t="s">
        <v>783</v>
      </c>
      <c r="D22" t="s">
        <v>859</v>
      </c>
      <c r="E22">
        <v>1</v>
      </c>
      <c r="I22" t="s">
        <v>280</v>
      </c>
      <c r="K22" s="6"/>
      <c r="L22" s="8">
        <f>VLOOKUP(P22,'Labour and Options'!$B$5:$S$417,18,FALSE)</f>
        <v>0</v>
      </c>
      <c r="M22" s="6">
        <f>VLOOKUP(P22,Travel!$B$6:$L$417,11,FALSE)</f>
        <v>0</v>
      </c>
      <c r="N22" s="6">
        <f>VLOOKUP(P22,ODC!$B$5:$K$417,10,FALSE)</f>
        <v>0</v>
      </c>
      <c r="P22" s="144" t="str">
        <f t="shared" si="0"/>
        <v xml:space="preserve">5.1.13    Project Review Meetings </v>
      </c>
      <c r="S22" s="6"/>
      <c r="T22" s="6"/>
      <c r="U22" s="6"/>
      <c r="V22" s="6"/>
    </row>
    <row r="23" spans="1:22" x14ac:dyDescent="0.35">
      <c r="A23" s="153" t="s">
        <v>925</v>
      </c>
      <c r="B23" s="147" t="s">
        <v>793</v>
      </c>
      <c r="C23" t="s">
        <v>792</v>
      </c>
      <c r="D23">
        <v>1</v>
      </c>
      <c r="E23">
        <v>1</v>
      </c>
      <c r="I23" t="s">
        <v>280</v>
      </c>
      <c r="K23" s="6"/>
      <c r="L23" s="8">
        <f>VLOOKUP(P23,'Labour and Options'!$B$5:$S$417,18,FALSE)</f>
        <v>0</v>
      </c>
      <c r="M23" s="6">
        <f>VLOOKUP(P23,Travel!$B$6:$L$417,11,FALSE)</f>
        <v>0</v>
      </c>
      <c r="N23" s="6">
        <f>VLOOKUP(P23,ODC!$B$5:$K$417,10,FALSE)</f>
        <v>0</v>
      </c>
      <c r="P23" s="144" t="str">
        <f t="shared" si="0"/>
        <v>5.1.14    Project Meeting Minutes</v>
      </c>
      <c r="S23" s="6"/>
      <c r="T23" s="6"/>
      <c r="U23" s="6"/>
      <c r="V23" s="6"/>
    </row>
    <row r="24" spans="1:22" x14ac:dyDescent="0.35">
      <c r="A24" s="148" t="s">
        <v>242</v>
      </c>
      <c r="B24" s="183" t="s">
        <v>186</v>
      </c>
      <c r="C24" s="184"/>
      <c r="D24" s="184">
        <v>1</v>
      </c>
      <c r="E24" s="184">
        <v>1</v>
      </c>
      <c r="F24" s="184"/>
      <c r="G24" s="184"/>
      <c r="H24" s="184" t="s">
        <v>860</v>
      </c>
      <c r="I24" s="184" t="s">
        <v>280</v>
      </c>
      <c r="J24" s="184"/>
      <c r="K24" s="130"/>
      <c r="L24" s="125">
        <f>VLOOKUP(P24,'Labour and Options'!$B$5:$S$417,18,FALSE)</f>
        <v>0</v>
      </c>
      <c r="M24" s="130">
        <f>VLOOKUP(P24,Travel!$B$6:$L$417,11,FALSE)</f>
        <v>0</v>
      </c>
      <c r="N24" s="130">
        <f>VLOOKUP(P24,ODC!$B$5:$K$417,10,FALSE)</f>
        <v>0</v>
      </c>
      <c r="O24" s="184"/>
      <c r="P24" s="186" t="str">
        <f t="shared" si="0"/>
        <v>5.2    Service Strategy</v>
      </c>
      <c r="Q24" s="184"/>
      <c r="R24" s="184"/>
    </row>
    <row r="25" spans="1:22" x14ac:dyDescent="0.35">
      <c r="A25" s="153" t="s">
        <v>299</v>
      </c>
      <c r="B25" s="147" t="s">
        <v>257</v>
      </c>
      <c r="C25" t="s">
        <v>794</v>
      </c>
      <c r="D25">
        <v>1</v>
      </c>
      <c r="E25">
        <v>1</v>
      </c>
      <c r="I25" t="s">
        <v>280</v>
      </c>
      <c r="K25" s="6"/>
      <c r="L25" s="8">
        <f>VLOOKUP(P25,'Labour and Options'!$B$5:$S$417,18,FALSE)</f>
        <v>0</v>
      </c>
      <c r="M25" s="6">
        <f>VLOOKUP(P25,Travel!$B$6:$L$417,11,FALSE)</f>
        <v>0</v>
      </c>
      <c r="N25" s="6">
        <f>VLOOKUP(P25,ODC!$B$5:$K$417,10,FALSE)</f>
        <v>0</v>
      </c>
      <c r="P25" s="144" t="str">
        <f t="shared" si="0"/>
        <v xml:space="preserve">5.2.1    Knowledge Transfer Activities </v>
      </c>
    </row>
    <row r="26" spans="1:22" x14ac:dyDescent="0.35">
      <c r="A26" s="153" t="s">
        <v>300</v>
      </c>
      <c r="B26" s="147" t="s">
        <v>187</v>
      </c>
      <c r="C26" t="s">
        <v>795</v>
      </c>
      <c r="D26">
        <v>1</v>
      </c>
      <c r="E26">
        <v>1</v>
      </c>
      <c r="I26" t="s">
        <v>280</v>
      </c>
      <c r="K26" s="6"/>
      <c r="L26" s="8">
        <f>VLOOKUP(P26,'Labour and Options'!$B$5:$S$417,18,FALSE)</f>
        <v>0</v>
      </c>
      <c r="M26" s="6">
        <f>VLOOKUP(P26,Travel!$B$6:$L$417,11,FALSE)</f>
        <v>0</v>
      </c>
      <c r="N26" s="6">
        <f>VLOOKUP(P26,ODC!$B$5:$K$417,10,FALSE)</f>
        <v>0</v>
      </c>
      <c r="P26" s="144" t="str">
        <f t="shared" si="0"/>
        <v>5.2.2    Testing/Development Environment</v>
      </c>
    </row>
    <row r="27" spans="1:22" x14ac:dyDescent="0.35">
      <c r="A27" s="153" t="s">
        <v>301</v>
      </c>
      <c r="B27" s="147" t="s">
        <v>188</v>
      </c>
      <c r="C27" t="s">
        <v>787</v>
      </c>
      <c r="D27">
        <v>1</v>
      </c>
      <c r="E27">
        <v>1</v>
      </c>
      <c r="I27" t="s">
        <v>280</v>
      </c>
      <c r="K27" s="6"/>
      <c r="L27" s="8">
        <f>VLOOKUP(P27,'Labour and Options'!$B$5:$S$417,18,FALSE)</f>
        <v>0</v>
      </c>
      <c r="M27" s="6">
        <f>VLOOKUP(P27,Travel!$B$6:$L$417,11,FALSE)</f>
        <v>0</v>
      </c>
      <c r="N27" s="6">
        <f>VLOOKUP(P27,ODC!$B$5:$K$417,10,FALSE)</f>
        <v>0</v>
      </c>
      <c r="P27" s="144" t="str">
        <f t="shared" si="0"/>
        <v>5.2.3    Joint Technical Review (JTR)</v>
      </c>
    </row>
    <row r="28" spans="1:22" x14ac:dyDescent="0.35">
      <c r="A28" s="153" t="s">
        <v>302</v>
      </c>
      <c r="B28" s="147" t="s">
        <v>796</v>
      </c>
      <c r="C28" t="s">
        <v>788</v>
      </c>
      <c r="D28">
        <v>1</v>
      </c>
      <c r="E28">
        <v>1</v>
      </c>
      <c r="I28" t="s">
        <v>280</v>
      </c>
      <c r="K28" s="6"/>
      <c r="L28" s="8">
        <f>VLOOKUP(P28,'Labour and Options'!$B$5:$S$417,18,FALSE)</f>
        <v>0</v>
      </c>
      <c r="M28" s="6">
        <f>VLOOKUP(P28,Travel!$B$6:$L$417,11,FALSE)</f>
        <v>0</v>
      </c>
      <c r="N28" s="6">
        <f>VLOOKUP(P28,ODC!$B$5:$K$417,10,FALSE)</f>
        <v>0</v>
      </c>
      <c r="P28" s="144" t="str">
        <f t="shared" si="0"/>
        <v>5.2.4    Security Design/Analysis</v>
      </c>
    </row>
    <row r="29" spans="1:22" x14ac:dyDescent="0.35">
      <c r="A29" s="153" t="s">
        <v>303</v>
      </c>
      <c r="B29" s="147" t="s">
        <v>797</v>
      </c>
      <c r="C29" t="s">
        <v>798</v>
      </c>
      <c r="D29">
        <v>1</v>
      </c>
      <c r="E29">
        <v>1</v>
      </c>
      <c r="I29" t="s">
        <v>280</v>
      </c>
      <c r="K29" s="6"/>
      <c r="L29" s="8">
        <f>VLOOKUP(P29,'Labour and Options'!$B$5:$S$417,18,FALSE)</f>
        <v>0</v>
      </c>
      <c r="M29" s="6">
        <f>VLOOKUP(P29,Travel!$B$6:$L$417,11,FALSE)</f>
        <v>0</v>
      </c>
      <c r="N29" s="6">
        <f>VLOOKUP(P29,ODC!$B$5:$K$417,10,FALSE)</f>
        <v>0</v>
      </c>
      <c r="P29" s="144" t="str">
        <f t="shared" si="0"/>
        <v>5.2.5    Design Review</v>
      </c>
    </row>
    <row r="30" spans="1:22" x14ac:dyDescent="0.35">
      <c r="A30" s="153" t="s">
        <v>779</v>
      </c>
      <c r="B30" s="147" t="s">
        <v>189</v>
      </c>
      <c r="C30" t="s">
        <v>799</v>
      </c>
      <c r="D30">
        <v>1</v>
      </c>
      <c r="E30">
        <v>1</v>
      </c>
      <c r="I30" t="s">
        <v>280</v>
      </c>
      <c r="K30" s="6"/>
      <c r="L30" s="8">
        <f>VLOOKUP(P30,'Labour and Options'!$B$5:$S$417,18,FALSE)</f>
        <v>0</v>
      </c>
      <c r="M30" s="6">
        <f>VLOOKUP(P30,Travel!$B$6:$L$417,11,FALSE)</f>
        <v>0</v>
      </c>
      <c r="N30" s="6">
        <f>VLOOKUP(P30,ODC!$B$5:$K$417,10,FALSE)</f>
        <v>0</v>
      </c>
      <c r="P30" s="144" t="str">
        <f t="shared" si="0"/>
        <v>5.2.6    System Requirement Review (SRR) Meeting</v>
      </c>
    </row>
    <row r="31" spans="1:22" x14ac:dyDescent="0.35">
      <c r="A31" s="153" t="s">
        <v>780</v>
      </c>
      <c r="B31" s="147" t="s">
        <v>694</v>
      </c>
      <c r="C31" t="s">
        <v>788</v>
      </c>
      <c r="D31">
        <v>1</v>
      </c>
      <c r="E31">
        <v>1</v>
      </c>
      <c r="I31" t="s">
        <v>280</v>
      </c>
      <c r="K31" s="6"/>
      <c r="L31" s="8">
        <f>VLOOKUP(P31,'Labour and Options'!$B$5:$S$417,18,FALSE)</f>
        <v>0</v>
      </c>
      <c r="M31" s="6">
        <f>VLOOKUP(P31,Travel!$B$6:$L$417,11,FALSE)</f>
        <v>0</v>
      </c>
      <c r="N31" s="6">
        <f>VLOOKUP(P31,ODC!$B$5:$K$417,10,FALSE)</f>
        <v>0</v>
      </c>
      <c r="P31" s="144" t="str">
        <f t="shared" si="0"/>
        <v>5.2.7    Preliminary Design Review (PDR)</v>
      </c>
    </row>
    <row r="32" spans="1:22" s="225" customFormat="1" x14ac:dyDescent="0.35">
      <c r="A32" s="148" t="s">
        <v>243</v>
      </c>
      <c r="B32" s="221" t="s">
        <v>190</v>
      </c>
      <c r="C32" s="184"/>
      <c r="D32" s="219">
        <v>1</v>
      </c>
      <c r="E32" s="219">
        <v>1</v>
      </c>
      <c r="F32" s="219"/>
      <c r="G32" s="219"/>
      <c r="H32" s="219" t="s">
        <v>971</v>
      </c>
      <c r="I32" s="219" t="s">
        <v>280</v>
      </c>
      <c r="J32" s="219"/>
      <c r="K32" s="222"/>
      <c r="L32" s="223">
        <f>VLOOKUP(P32,'Labour and Options'!$B$5:$S$417,18,FALSE)</f>
        <v>0</v>
      </c>
      <c r="M32" s="222">
        <f>VLOOKUP(P32,Travel!$B$6:$L$417,11,FALSE)</f>
        <v>0</v>
      </c>
      <c r="N32" s="222">
        <f>VLOOKUP(P32,ODC!$B$5:$K$417,10,FALSE)</f>
        <v>0</v>
      </c>
      <c r="O32" s="219"/>
      <c r="P32" s="224" t="str">
        <f t="shared" si="0"/>
        <v>5.3    Service Design</v>
      </c>
      <c r="Q32" s="219"/>
      <c r="R32" s="219"/>
    </row>
    <row r="33" spans="1:18" x14ac:dyDescent="0.35">
      <c r="A33" s="153" t="s">
        <v>304</v>
      </c>
      <c r="B33" s="147" t="s">
        <v>802</v>
      </c>
      <c r="C33" s="73" t="s">
        <v>803</v>
      </c>
      <c r="D33">
        <v>1</v>
      </c>
      <c r="E33">
        <v>1</v>
      </c>
      <c r="I33" t="s">
        <v>280</v>
      </c>
      <c r="K33" s="6"/>
      <c r="L33" s="8">
        <f>VLOOKUP(P33,'Labour and Options'!$B$5:$S$417,18,FALSE)</f>
        <v>0</v>
      </c>
      <c r="M33" s="6">
        <f>VLOOKUP(P33,Travel!$B$6:$L$417,11,FALSE)</f>
        <v>0</v>
      </c>
      <c r="N33" s="6">
        <f>VLOOKUP(P33,ODC!$B$5:$K$417,10,FALSE)</f>
        <v>0</v>
      </c>
      <c r="P33" s="144" t="str">
        <f t="shared" si="0"/>
        <v>5.3.1    Project Status Report (PSR)</v>
      </c>
    </row>
    <row r="34" spans="1:18" x14ac:dyDescent="0.35">
      <c r="A34" s="153" t="s">
        <v>876</v>
      </c>
      <c r="B34" s="147" t="s">
        <v>801</v>
      </c>
      <c r="C34" s="73" t="s">
        <v>800</v>
      </c>
      <c r="D34">
        <v>1</v>
      </c>
      <c r="E34">
        <v>1</v>
      </c>
      <c r="I34" t="s">
        <v>280</v>
      </c>
      <c r="K34" s="6"/>
      <c r="L34" s="8">
        <f>VLOOKUP(P34,'Labour and Options'!$B$5:$S$417,18,FALSE)</f>
        <v>0</v>
      </c>
      <c r="M34" s="6">
        <f>VLOOKUP(P34,Travel!$B$6:$L$417,11,FALSE)</f>
        <v>0</v>
      </c>
      <c r="N34" s="6">
        <f>VLOOKUP(P34,ODC!$B$5:$K$417,10,FALSE)</f>
        <v>0</v>
      </c>
      <c r="P34" s="144" t="str">
        <f t="shared" si="0"/>
        <v>5.3.2    System Design Specification (SDS)</v>
      </c>
    </row>
    <row r="35" spans="1:18" x14ac:dyDescent="0.35">
      <c r="A35" s="153" t="s">
        <v>877</v>
      </c>
      <c r="B35" s="147" t="s">
        <v>804</v>
      </c>
      <c r="C35" s="73" t="s">
        <v>800</v>
      </c>
      <c r="D35">
        <v>1</v>
      </c>
      <c r="E35">
        <v>1</v>
      </c>
      <c r="I35" t="s">
        <v>280</v>
      </c>
      <c r="K35" s="6"/>
      <c r="L35" s="8">
        <f>VLOOKUP(P35,'Labour and Options'!$B$5:$S$417,18,FALSE)</f>
        <v>0</v>
      </c>
      <c r="M35" s="6">
        <f>VLOOKUP(P35,Travel!$B$6:$L$417,11,FALSE)</f>
        <v>0</v>
      </c>
      <c r="N35" s="6">
        <f>VLOOKUP(P35,ODC!$B$5:$K$417,10,FALSE)</f>
        <v>0</v>
      </c>
      <c r="P35" s="144" t="str">
        <f t="shared" si="0"/>
        <v>5.3.3    System Architecture</v>
      </c>
    </row>
    <row r="36" spans="1:18" x14ac:dyDescent="0.35">
      <c r="A36" s="153" t="s">
        <v>878</v>
      </c>
      <c r="B36" s="227" t="s">
        <v>806</v>
      </c>
      <c r="C36" s="73" t="s">
        <v>805</v>
      </c>
      <c r="D36">
        <v>1</v>
      </c>
      <c r="E36">
        <v>1</v>
      </c>
      <c r="I36" t="s">
        <v>280</v>
      </c>
      <c r="K36" s="6"/>
      <c r="L36" s="8">
        <f>VLOOKUP(P36,'Labour and Options'!$B$5:$S$417,18,FALSE)</f>
        <v>0</v>
      </c>
      <c r="M36" s="6">
        <f>VLOOKUP(P36,Travel!$B$6:$L$417,11,FALSE)</f>
        <v>0</v>
      </c>
      <c r="N36" s="6">
        <f>VLOOKUP(P36,ODC!$B$5:$K$417,10,FALSE)</f>
        <v>0</v>
      </c>
      <c r="P36" s="144" t="str">
        <f t="shared" si="0"/>
        <v>5.3.4    Acceptance Plan</v>
      </c>
    </row>
    <row r="37" spans="1:18" x14ac:dyDescent="0.35">
      <c r="A37" s="153" t="s">
        <v>879</v>
      </c>
      <c r="B37" s="147" t="s">
        <v>191</v>
      </c>
      <c r="C37" s="73" t="s">
        <v>807</v>
      </c>
      <c r="D37">
        <v>1</v>
      </c>
      <c r="E37">
        <v>1</v>
      </c>
      <c r="I37" t="s">
        <v>280</v>
      </c>
      <c r="K37" s="6"/>
      <c r="L37" s="8">
        <f>VLOOKUP(P37,'Labour and Options'!$B$5:$S$417,18,FALSE)</f>
        <v>0</v>
      </c>
      <c r="M37" s="6">
        <f>VLOOKUP(P37,Travel!$B$6:$L$417,11,FALSE)</f>
        <v>0</v>
      </c>
      <c r="N37" s="6">
        <f>VLOOKUP(P37,ODC!$B$5:$K$417,10,FALSE)</f>
        <v>0</v>
      </c>
      <c r="P37" s="144" t="str">
        <f t="shared" si="0"/>
        <v>5.3.5    Project Master Test Plan (PMTP)</v>
      </c>
    </row>
    <row r="38" spans="1:18" x14ac:dyDescent="0.35">
      <c r="A38" s="153" t="s">
        <v>880</v>
      </c>
      <c r="B38" s="147" t="s">
        <v>864</v>
      </c>
      <c r="C38" s="73" t="s">
        <v>808</v>
      </c>
      <c r="D38">
        <v>1</v>
      </c>
      <c r="E38">
        <v>1</v>
      </c>
      <c r="I38" t="s">
        <v>280</v>
      </c>
      <c r="K38" s="6"/>
      <c r="L38" s="8">
        <f>VLOOKUP(P38,'Labour and Options'!$B$5:$S$417,18,FALSE)</f>
        <v>0</v>
      </c>
      <c r="M38" s="6">
        <f>VLOOKUP(P38,Travel!$B$6:$L$417,11,FALSE)</f>
        <v>0</v>
      </c>
      <c r="N38" s="6">
        <f>VLOOKUP(P38,ODC!$B$5:$K$417,10,FALSE)</f>
        <v>0</v>
      </c>
      <c r="P38" s="144" t="str">
        <f t="shared" si="0"/>
        <v>5.3.6    Requirements Traceability Matrix (RTM)</v>
      </c>
    </row>
    <row r="39" spans="1:18" x14ac:dyDescent="0.35">
      <c r="A39" s="153" t="s">
        <v>881</v>
      </c>
      <c r="B39" s="147" t="s">
        <v>192</v>
      </c>
      <c r="C39" s="73" t="s">
        <v>809</v>
      </c>
      <c r="D39">
        <v>1</v>
      </c>
      <c r="E39">
        <v>1</v>
      </c>
      <c r="I39" t="s">
        <v>280</v>
      </c>
      <c r="K39" s="6"/>
      <c r="L39" s="8">
        <f>VLOOKUP(P39,'Labour and Options'!$B$5:$S$417,18,FALSE)</f>
        <v>0</v>
      </c>
      <c r="M39" s="6">
        <f>VLOOKUP(P39,Travel!$B$6:$L$417,11,FALSE)</f>
        <v>0</v>
      </c>
      <c r="N39" s="6">
        <f>VLOOKUP(P39,ODC!$B$5:$K$417,10,FALSE)</f>
        <v>0</v>
      </c>
      <c r="P39" s="144" t="str">
        <f t="shared" si="0"/>
        <v>5.3.7    Service Transition Plan (STP)</v>
      </c>
    </row>
    <row r="40" spans="1:18" x14ac:dyDescent="0.35">
      <c r="A40" s="153" t="s">
        <v>882</v>
      </c>
      <c r="B40" s="147" t="s">
        <v>193</v>
      </c>
      <c r="C40" s="73" t="s">
        <v>810</v>
      </c>
      <c r="D40">
        <v>1</v>
      </c>
      <c r="E40">
        <v>1</v>
      </c>
      <c r="I40" t="s">
        <v>280</v>
      </c>
      <c r="K40" s="6"/>
      <c r="L40" s="8">
        <f>VLOOKUP(P40,'Labour and Options'!$B$5:$S$417,18,FALSE)</f>
        <v>0</v>
      </c>
      <c r="M40" s="6">
        <f>VLOOKUP(P40,Travel!$B$6:$L$417,11,FALSE)</f>
        <v>0</v>
      </c>
      <c r="N40" s="6">
        <f>VLOOKUP(P40,ODC!$B$5:$K$417,10,FALSE)</f>
        <v>0</v>
      </c>
      <c r="P40" s="144" t="str">
        <f t="shared" si="0"/>
        <v>5.3.8    User Scenarios (U/S)</v>
      </c>
    </row>
    <row r="41" spans="1:18" x14ac:dyDescent="0.35">
      <c r="A41" s="153" t="s">
        <v>883</v>
      </c>
      <c r="B41" s="227" t="s">
        <v>811</v>
      </c>
      <c r="C41" s="73" t="s">
        <v>812</v>
      </c>
      <c r="D41">
        <v>1</v>
      </c>
      <c r="E41">
        <v>1</v>
      </c>
      <c r="I41" t="s">
        <v>280</v>
      </c>
      <c r="K41" s="6"/>
      <c r="L41" s="8">
        <f>VLOOKUP(P41,'Labour and Options'!$B$5:$S$417,18,FALSE)</f>
        <v>0</v>
      </c>
      <c r="M41" s="6">
        <f>VLOOKUP(P41,Travel!$B$6:$L$417,11,FALSE)</f>
        <v>0</v>
      </c>
      <c r="N41" s="6">
        <f>VLOOKUP(P41,ODC!$B$5:$K$417,10,FALSE)</f>
        <v>0</v>
      </c>
      <c r="P41" s="144" t="str">
        <f t="shared" si="0"/>
        <v>5.3.9    Operational Acceptance Criteria</v>
      </c>
    </row>
    <row r="42" spans="1:18" x14ac:dyDescent="0.35">
      <c r="A42" s="153" t="s">
        <v>884</v>
      </c>
      <c r="B42" s="147" t="s">
        <v>173</v>
      </c>
      <c r="C42" s="73" t="s">
        <v>813</v>
      </c>
      <c r="D42">
        <v>1</v>
      </c>
      <c r="E42">
        <v>1</v>
      </c>
      <c r="I42" t="s">
        <v>280</v>
      </c>
      <c r="K42" s="6"/>
      <c r="L42" s="8">
        <f>VLOOKUP(P42,'Labour and Options'!$B$5:$S$417,18,FALSE)</f>
        <v>0</v>
      </c>
      <c r="M42" s="6">
        <f>VLOOKUP(P42,Travel!$B$6:$L$417,11,FALSE)</f>
        <v>0</v>
      </c>
      <c r="N42" s="6">
        <f>VLOOKUP(P42,ODC!$B$5:$K$417,10,FALSE)</f>
        <v>0</v>
      </c>
      <c r="P42" s="144" t="str">
        <f t="shared" si="0"/>
        <v>5.3.10    Critical Design Review (CDR)</v>
      </c>
    </row>
    <row r="43" spans="1:18" x14ac:dyDescent="0.35">
      <c r="A43" s="185" t="s">
        <v>305</v>
      </c>
      <c r="B43" s="183" t="s">
        <v>195</v>
      </c>
      <c r="C43" s="184"/>
      <c r="D43" s="184">
        <v>1</v>
      </c>
      <c r="E43" s="184">
        <v>1</v>
      </c>
      <c r="F43" s="184"/>
      <c r="G43" s="184"/>
      <c r="H43" s="184"/>
      <c r="I43" s="184" t="s">
        <v>280</v>
      </c>
      <c r="J43" s="184"/>
      <c r="K43" s="130"/>
      <c r="L43" s="125">
        <f>VLOOKUP(P43,'Labour and Options'!$B$5:$S$417,18,FALSE)</f>
        <v>0</v>
      </c>
      <c r="M43" s="130">
        <f>VLOOKUP(P43,Travel!$B$6:$L$417,11,FALSE)</f>
        <v>0</v>
      </c>
      <c r="N43" s="130">
        <f>VLOOKUP(P43,ODC!$B$5:$K$417,10,FALSE)</f>
        <v>0</v>
      </c>
      <c r="O43" s="184"/>
      <c r="P43" s="186" t="str">
        <f t="shared" si="0"/>
        <v>5.4    Service Transition</v>
      </c>
      <c r="Q43" s="184"/>
      <c r="R43" s="184"/>
    </row>
    <row r="44" spans="1:18" s="218" customFormat="1" x14ac:dyDescent="0.35">
      <c r="A44" s="229" t="s">
        <v>306</v>
      </c>
      <c r="B44" s="230" t="s">
        <v>229</v>
      </c>
      <c r="C44" s="231"/>
      <c r="D44" s="231">
        <v>1</v>
      </c>
      <c r="E44" s="231">
        <v>1</v>
      </c>
      <c r="F44" s="231"/>
      <c r="G44" s="231"/>
      <c r="H44" s="184" t="s">
        <v>854</v>
      </c>
      <c r="I44" s="231" t="s">
        <v>280</v>
      </c>
      <c r="J44" s="231"/>
      <c r="K44" s="232"/>
      <c r="L44" s="233">
        <f>VLOOKUP(P44,'Labour and Options'!$B$5:$S$417,18,FALSE)</f>
        <v>0</v>
      </c>
      <c r="M44" s="232">
        <f>VLOOKUP(P44,Travel!$B$6:$L$417,11,FALSE)</f>
        <v>0</v>
      </c>
      <c r="N44" s="232">
        <f>VLOOKUP(P44,ODC!$B$5:$K$417,10,FALSE)</f>
        <v>0</v>
      </c>
      <c r="O44" s="231"/>
      <c r="P44" s="234" t="str">
        <f t="shared" si="0"/>
        <v>5.4.1    Development and Pre-deployment</v>
      </c>
      <c r="Q44" s="231"/>
      <c r="R44" s="231"/>
    </row>
    <row r="45" spans="1:18" x14ac:dyDescent="0.35">
      <c r="A45" s="217" t="s">
        <v>886</v>
      </c>
      <c r="B45" s="147" t="s">
        <v>196</v>
      </c>
      <c r="D45">
        <v>1</v>
      </c>
      <c r="E45">
        <v>1</v>
      </c>
      <c r="I45" t="s">
        <v>280</v>
      </c>
      <c r="K45" s="6"/>
      <c r="L45" s="8">
        <f>VLOOKUP(P45,'Labour and Options'!$B$5:$S$417,18,FALSE)</f>
        <v>0</v>
      </c>
      <c r="M45" s="6">
        <f>VLOOKUP(P45,Travel!$B$6:$L$417,11,FALSE)</f>
        <v>0</v>
      </c>
      <c r="N45" s="6">
        <f>VLOOKUP(P45,ODC!$B$5:$K$417,10,FALSE)</f>
        <v>0</v>
      </c>
      <c r="P45" s="144" t="str">
        <f t="shared" si="0"/>
        <v>5.4.1.1    Services Development</v>
      </c>
    </row>
    <row r="46" spans="1:18" x14ac:dyDescent="0.35">
      <c r="A46" s="217" t="s">
        <v>887</v>
      </c>
      <c r="B46" s="147" t="s">
        <v>174</v>
      </c>
      <c r="C46" s="73" t="s">
        <v>848</v>
      </c>
      <c r="D46">
        <v>1</v>
      </c>
      <c r="E46">
        <v>1</v>
      </c>
      <c r="I46" t="s">
        <v>280</v>
      </c>
      <c r="K46" s="6"/>
      <c r="L46" s="8">
        <f>VLOOKUP(P46,'Labour and Options'!$B$5:$S$417,18,FALSE)</f>
        <v>0</v>
      </c>
      <c r="M46" s="6">
        <f>VLOOKUP(P46,Travel!$B$6:$L$417,11,FALSE)</f>
        <v>0</v>
      </c>
      <c r="N46" s="6">
        <f>VLOOKUP(P46,ODC!$B$5:$K$417,10,FALSE)</f>
        <v>0</v>
      </c>
      <c r="P46" s="144" t="str">
        <f t="shared" si="0"/>
        <v>5.4.1.2    Training Plan</v>
      </c>
    </row>
    <row r="47" spans="1:18" x14ac:dyDescent="0.35">
      <c r="A47" s="217" t="s">
        <v>888</v>
      </c>
      <c r="B47" s="147" t="s">
        <v>197</v>
      </c>
      <c r="C47" s="73" t="s">
        <v>849</v>
      </c>
      <c r="D47">
        <v>1</v>
      </c>
      <c r="E47">
        <v>1</v>
      </c>
      <c r="I47" t="s">
        <v>280</v>
      </c>
      <c r="K47" s="6"/>
      <c r="L47" s="8">
        <f>VLOOKUP(P47,'Labour and Options'!$B$5:$S$417,18,FALSE)</f>
        <v>0</v>
      </c>
      <c r="M47" s="6">
        <f>VLOOKUP(P47,Travel!$B$6:$L$417,11,FALSE)</f>
        <v>0</v>
      </c>
      <c r="N47" s="6">
        <f>VLOOKUP(P47,ODC!$B$5:$K$417,10,FALSE)</f>
        <v>0</v>
      </c>
      <c r="P47" s="144" t="str">
        <f t="shared" si="0"/>
        <v>5.4.1.3    Training Needs Analysis (TNA)</v>
      </c>
    </row>
    <row r="48" spans="1:18" x14ac:dyDescent="0.35">
      <c r="A48" s="217" t="s">
        <v>889</v>
      </c>
      <c r="B48" s="147" t="s">
        <v>198</v>
      </c>
      <c r="C48" s="73" t="s">
        <v>850</v>
      </c>
      <c r="D48">
        <v>1</v>
      </c>
      <c r="E48">
        <v>1</v>
      </c>
      <c r="I48" t="s">
        <v>280</v>
      </c>
      <c r="K48" s="6"/>
      <c r="L48" s="8">
        <f>VLOOKUP(P48,'Labour and Options'!$B$5:$S$417,18,FALSE)</f>
        <v>0</v>
      </c>
      <c r="M48" s="6">
        <f>VLOOKUP(P48,Travel!$B$6:$L$417,11,FALSE)</f>
        <v>0</v>
      </c>
      <c r="N48" s="6">
        <f>VLOOKUP(P48,ODC!$B$5:$K$417,10,FALSE)</f>
        <v>0</v>
      </c>
      <c r="P48" s="144" t="str">
        <f t="shared" si="0"/>
        <v>5.4.1.4    Design and Develop Training Program</v>
      </c>
    </row>
    <row r="49" spans="1:18" x14ac:dyDescent="0.35">
      <c r="A49" s="217" t="s">
        <v>890</v>
      </c>
      <c r="B49" s="147" t="s">
        <v>199</v>
      </c>
      <c r="C49" s="73" t="s">
        <v>851</v>
      </c>
      <c r="D49">
        <v>1</v>
      </c>
      <c r="E49">
        <v>1</v>
      </c>
      <c r="I49" t="s">
        <v>280</v>
      </c>
      <c r="K49" s="6"/>
      <c r="L49" s="8">
        <f>VLOOKUP(P49,'Labour and Options'!$B$5:$S$417,18,FALSE)</f>
        <v>0</v>
      </c>
      <c r="M49" s="6">
        <f>VLOOKUP(P49,Travel!$B$6:$L$417,11,FALSE)</f>
        <v>0</v>
      </c>
      <c r="N49" s="6">
        <f>VLOOKUP(P49,ODC!$B$5:$K$417,10,FALSE)</f>
        <v>0</v>
      </c>
      <c r="P49" s="144" t="str">
        <f t="shared" si="0"/>
        <v>5.4.1.5    Develop Training Material</v>
      </c>
    </row>
    <row r="50" spans="1:18" x14ac:dyDescent="0.35">
      <c r="A50" s="217" t="s">
        <v>891</v>
      </c>
      <c r="B50" s="147" t="s">
        <v>200</v>
      </c>
      <c r="D50">
        <v>1</v>
      </c>
      <c r="E50">
        <v>1</v>
      </c>
      <c r="I50" t="s">
        <v>280</v>
      </c>
      <c r="K50" s="6"/>
      <c r="L50" s="8">
        <f>VLOOKUP(P50,'Labour and Options'!$B$5:$S$417,18,FALSE)</f>
        <v>0</v>
      </c>
      <c r="M50" s="6">
        <f>VLOOKUP(P50,Travel!$B$6:$L$417,11,FALSE)</f>
        <v>0</v>
      </c>
      <c r="N50" s="6">
        <f>VLOOKUP(P50,ODC!$B$5:$K$417,10,FALSE)</f>
        <v>0</v>
      </c>
      <c r="P50" s="144" t="str">
        <f t="shared" si="0"/>
        <v>5.4.1.6    Product Baseline Review</v>
      </c>
    </row>
    <row r="51" spans="1:18" x14ac:dyDescent="0.35">
      <c r="A51" s="217" t="s">
        <v>892</v>
      </c>
      <c r="B51" s="147" t="s">
        <v>699</v>
      </c>
      <c r="C51" s="73" t="s">
        <v>852</v>
      </c>
      <c r="D51">
        <v>1</v>
      </c>
      <c r="E51">
        <v>1</v>
      </c>
      <c r="I51" t="s">
        <v>280</v>
      </c>
      <c r="K51" s="6"/>
      <c r="L51" s="8">
        <f>VLOOKUP(P51,'Labour and Options'!$B$5:$S$417,18,FALSE)</f>
        <v>0</v>
      </c>
      <c r="M51" s="6">
        <f>VLOOKUP(P51,Travel!$B$6:$L$417,11,FALSE)</f>
        <v>0</v>
      </c>
      <c r="N51" s="6">
        <f>VLOOKUP(P51,ODC!$B$5:$K$417,10,FALSE)</f>
        <v>0</v>
      </c>
      <c r="P51" s="144" t="str">
        <f t="shared" si="0"/>
        <v>5.4.1.7    Performance Reports</v>
      </c>
    </row>
    <row r="52" spans="1:18" s="218" customFormat="1" x14ac:dyDescent="0.35">
      <c r="A52" s="217" t="s">
        <v>307</v>
      </c>
      <c r="B52" s="255" t="s">
        <v>201</v>
      </c>
      <c r="C52" s="73" t="s">
        <v>853</v>
      </c>
      <c r="D52" s="218">
        <v>1</v>
      </c>
      <c r="E52" s="218">
        <v>1</v>
      </c>
      <c r="H52" s="73"/>
      <c r="I52" s="218" t="s">
        <v>280</v>
      </c>
      <c r="K52" s="256"/>
      <c r="L52" s="257">
        <f>VLOOKUP(P52,'Labour and Options'!$B$5:$S$417,18,FALSE)</f>
        <v>0</v>
      </c>
      <c r="M52" s="256">
        <f>VLOOKUP(P52,Travel!$B$6:$L$417,11,FALSE)</f>
        <v>0</v>
      </c>
      <c r="N52" s="256">
        <f>VLOOKUP(P52,ODC!$B$5:$K$417,10,FALSE)</f>
        <v>0</v>
      </c>
      <c r="P52" s="258" t="str">
        <f t="shared" si="0"/>
        <v>5.4.2    Pre-deployment Testing Process</v>
      </c>
    </row>
    <row r="53" spans="1:18" s="73" customFormat="1" x14ac:dyDescent="0.35">
      <c r="A53" s="217" t="s">
        <v>893</v>
      </c>
      <c r="B53" s="213" t="s">
        <v>695</v>
      </c>
      <c r="C53" s="73" t="s">
        <v>853</v>
      </c>
      <c r="D53" s="73">
        <v>1</v>
      </c>
      <c r="E53" s="73">
        <v>1</v>
      </c>
      <c r="H53"/>
      <c r="I53" s="73" t="s">
        <v>280</v>
      </c>
      <c r="K53" s="214"/>
      <c r="L53" s="215">
        <f>VLOOKUP(P53,'Labour and Options'!$B$5:$S$417,18,FALSE)</f>
        <v>0</v>
      </c>
      <c r="M53" s="214">
        <f>VLOOKUP(P53,Travel!$B$6:$L$417,11,FALSE)</f>
        <v>0</v>
      </c>
      <c r="N53" s="214">
        <f>VLOOKUP(P53,ODC!$B$5:$K$417,10,FALSE)</f>
        <v>0</v>
      </c>
      <c r="P53" s="216" t="str">
        <f t="shared" si="0"/>
        <v>5.4.2.1    Factory Acceptance Tests (FAT) Execution</v>
      </c>
    </row>
    <row r="54" spans="1:18" x14ac:dyDescent="0.35">
      <c r="A54" s="217" t="s">
        <v>894</v>
      </c>
      <c r="B54" s="147" t="s">
        <v>228</v>
      </c>
      <c r="C54" s="73" t="s">
        <v>853</v>
      </c>
      <c r="D54">
        <v>1</v>
      </c>
      <c r="E54">
        <v>1</v>
      </c>
      <c r="I54" t="s">
        <v>280</v>
      </c>
      <c r="K54" s="6"/>
      <c r="L54" s="8">
        <f>VLOOKUP(P54,'Labour and Options'!$B$5:$S$417,18,FALSE)</f>
        <v>0</v>
      </c>
      <c r="M54" s="6">
        <f>VLOOKUP(P54,Travel!$B$6:$L$417,11,FALSE)</f>
        <v>0</v>
      </c>
      <c r="N54" s="6">
        <f>VLOOKUP(P54,ODC!$B$5:$K$417,10,FALSE)</f>
        <v>0</v>
      </c>
      <c r="P54" s="144" t="str">
        <f t="shared" si="0"/>
        <v xml:space="preserve">5.4.2.2    Factory Tests (FT) Plan and Test cases </v>
      </c>
    </row>
    <row r="55" spans="1:18" x14ac:dyDescent="0.35">
      <c r="A55" s="217" t="s">
        <v>308</v>
      </c>
      <c r="B55" s="147" t="s">
        <v>202</v>
      </c>
      <c r="C55" s="73" t="s">
        <v>853</v>
      </c>
      <c r="D55">
        <v>1</v>
      </c>
      <c r="E55">
        <v>1</v>
      </c>
      <c r="I55" t="s">
        <v>280</v>
      </c>
      <c r="K55" s="6"/>
      <c r="L55" s="8">
        <f>VLOOKUP(P55,'Labour and Options'!$B$5:$S$417,18,FALSE)</f>
        <v>0</v>
      </c>
      <c r="M55" s="6">
        <f>VLOOKUP(P55,Travel!$B$6:$L$417,11,FALSE)</f>
        <v>0</v>
      </c>
      <c r="N55" s="6">
        <f>VLOOKUP(P55,ODC!$B$5:$K$417,10,FALSE)</f>
        <v>0</v>
      </c>
      <c r="P55" s="144" t="str">
        <f t="shared" si="0"/>
        <v>5.4.2.3    Factory Test Report</v>
      </c>
    </row>
    <row r="56" spans="1:18" s="73" customFormat="1" x14ac:dyDescent="0.35">
      <c r="A56" s="217" t="s">
        <v>895</v>
      </c>
      <c r="B56" s="213" t="s">
        <v>203</v>
      </c>
      <c r="C56" s="73" t="s">
        <v>853</v>
      </c>
      <c r="D56" s="73">
        <v>1</v>
      </c>
      <c r="E56" s="73">
        <v>1</v>
      </c>
      <c r="H56"/>
      <c r="I56" s="73" t="s">
        <v>280</v>
      </c>
      <c r="K56" s="214"/>
      <c r="L56" s="215">
        <f>VLOOKUP(P56,'Labour and Options'!$B$5:$S$417,18,FALSE)</f>
        <v>0</v>
      </c>
      <c r="M56" s="214">
        <f>VLOOKUP(P56,Travel!$B$6:$L$417,11,FALSE)</f>
        <v>0</v>
      </c>
      <c r="N56" s="214">
        <f>VLOOKUP(P56,ODC!$B$5:$K$417,10,FALSE)</f>
        <v>0</v>
      </c>
      <c r="P56" s="216" t="str">
        <f t="shared" si="0"/>
        <v>5.4.2.4    System Integration Test (SIT) Execution</v>
      </c>
    </row>
    <row r="57" spans="1:18" x14ac:dyDescent="0.35">
      <c r="A57" s="217" t="s">
        <v>896</v>
      </c>
      <c r="B57" s="147" t="s">
        <v>204</v>
      </c>
      <c r="C57" s="73" t="s">
        <v>853</v>
      </c>
      <c r="D57">
        <v>1</v>
      </c>
      <c r="E57">
        <v>1</v>
      </c>
      <c r="I57" t="s">
        <v>280</v>
      </c>
      <c r="K57" s="6"/>
      <c r="L57" s="8">
        <f>VLOOKUP(P57,'Labour and Options'!$B$5:$S$417,18,FALSE)</f>
        <v>0</v>
      </c>
      <c r="M57" s="6">
        <f>VLOOKUP(P57,Travel!$B$6:$L$417,11,FALSE)</f>
        <v>0</v>
      </c>
      <c r="N57" s="6">
        <f>VLOOKUP(P57,ODC!$B$5:$K$417,10,FALSE)</f>
        <v>0</v>
      </c>
      <c r="P57" s="144" t="str">
        <f t="shared" si="0"/>
        <v>5.4.2.5    SIT Test Plan and Test Cases</v>
      </c>
    </row>
    <row r="58" spans="1:18" x14ac:dyDescent="0.35">
      <c r="A58" s="217" t="s">
        <v>897</v>
      </c>
      <c r="B58" s="147" t="s">
        <v>205</v>
      </c>
      <c r="C58" s="73" t="s">
        <v>853</v>
      </c>
      <c r="D58">
        <v>1</v>
      </c>
      <c r="E58">
        <v>1</v>
      </c>
      <c r="I58" t="s">
        <v>280</v>
      </c>
      <c r="K58" s="6"/>
      <c r="L58" s="8">
        <f>VLOOKUP(P58,'Labour and Options'!$B$5:$S$417,18,FALSE)</f>
        <v>0</v>
      </c>
      <c r="M58" s="6">
        <f>VLOOKUP(P58,Travel!$B$6:$L$417,11,FALSE)</f>
        <v>0</v>
      </c>
      <c r="N58" s="6">
        <f>VLOOKUP(P58,ODC!$B$5:$K$417,10,FALSE)</f>
        <v>0</v>
      </c>
      <c r="P58" s="144" t="str">
        <f t="shared" si="0"/>
        <v>5.4.2.6    PMIC  installation, integration and test</v>
      </c>
    </row>
    <row r="59" spans="1:18" x14ac:dyDescent="0.35">
      <c r="A59" s="217" t="s">
        <v>898</v>
      </c>
      <c r="B59" s="147" t="s">
        <v>206</v>
      </c>
      <c r="C59" s="73" t="s">
        <v>853</v>
      </c>
      <c r="D59">
        <v>1</v>
      </c>
      <c r="E59">
        <v>1</v>
      </c>
      <c r="I59" t="s">
        <v>280</v>
      </c>
      <c r="K59" s="6"/>
      <c r="L59" s="8">
        <f>VLOOKUP(P59,'Labour and Options'!$B$5:$S$417,18,FALSE)</f>
        <v>0</v>
      </c>
      <c r="M59" s="6">
        <f>VLOOKUP(P59,Travel!$B$6:$L$417,11,FALSE)</f>
        <v>0</v>
      </c>
      <c r="N59" s="6">
        <f>VLOOKUP(P59,ODC!$B$5:$K$417,10,FALSE)</f>
        <v>0</v>
      </c>
      <c r="P59" s="144" t="str">
        <f t="shared" si="0"/>
        <v>5.4.2.7    SIT Report</v>
      </c>
    </row>
    <row r="60" spans="1:18" x14ac:dyDescent="0.35">
      <c r="A60" s="185" t="s">
        <v>885</v>
      </c>
      <c r="B60" s="183" t="s">
        <v>207</v>
      </c>
      <c r="C60" s="184" t="s">
        <v>777</v>
      </c>
      <c r="D60" s="184">
        <v>1</v>
      </c>
      <c r="E60" s="184">
        <v>1</v>
      </c>
      <c r="F60" s="184"/>
      <c r="G60" s="184"/>
      <c r="H60" s="184" t="s">
        <v>972</v>
      </c>
      <c r="I60" s="184" t="s">
        <v>280</v>
      </c>
      <c r="J60" s="184"/>
      <c r="K60" s="130"/>
      <c r="L60" s="125">
        <f>VLOOKUP(P60,'Labour and Options'!$B$5:$S$417,18,FALSE)</f>
        <v>0</v>
      </c>
      <c r="M60" s="130">
        <f>VLOOKUP(P60,Travel!$B$6:$L$417,11,FALSE)</f>
        <v>0</v>
      </c>
      <c r="N60" s="130">
        <f>VLOOKUP(P60,ODC!$B$5:$K$417,10,FALSE)</f>
        <v>0</v>
      </c>
      <c r="O60" s="184"/>
      <c r="P60" s="186" t="str">
        <f t="shared" si="0"/>
        <v>5.4.3    IV&amp;V Processes (Deliverables required for CAB)</v>
      </c>
      <c r="Q60" s="184"/>
      <c r="R60" s="184"/>
    </row>
    <row r="61" spans="1:18" x14ac:dyDescent="0.35">
      <c r="A61" s="153" t="s">
        <v>899</v>
      </c>
      <c r="B61" s="147" t="s">
        <v>208</v>
      </c>
      <c r="C61" t="s">
        <v>795</v>
      </c>
      <c r="D61">
        <v>1</v>
      </c>
      <c r="E61">
        <v>1</v>
      </c>
      <c r="I61" t="s">
        <v>280</v>
      </c>
      <c r="K61" s="6"/>
      <c r="L61" s="8">
        <f>VLOOKUP(P61,'Labour and Options'!$B$5:$S$417,18,FALSE)</f>
        <v>0</v>
      </c>
      <c r="M61" s="6">
        <f>VLOOKUP(P61,Travel!$B$6:$L$417,11,FALSE)</f>
        <v>0</v>
      </c>
      <c r="N61" s="6">
        <f>VLOOKUP(P61,ODC!$B$5:$K$417,10,FALSE)</f>
        <v>0</v>
      </c>
      <c r="P61" s="144" t="str">
        <f t="shared" si="0"/>
        <v>5.4.3.1    System Installation Instructions</v>
      </c>
    </row>
    <row r="62" spans="1:18" ht="29" x14ac:dyDescent="0.35">
      <c r="A62" s="153" t="s">
        <v>900</v>
      </c>
      <c r="B62" s="147" t="s">
        <v>218</v>
      </c>
      <c r="C62" t="s">
        <v>795</v>
      </c>
      <c r="D62">
        <v>1</v>
      </c>
      <c r="E62">
        <v>1</v>
      </c>
      <c r="I62" t="s">
        <v>280</v>
      </c>
      <c r="K62" s="6"/>
      <c r="L62" s="8">
        <f>VLOOKUP(P62,'Labour and Options'!$B$5:$S$417,18,FALSE)</f>
        <v>0</v>
      </c>
      <c r="M62" s="6">
        <f>VLOOKUP(P62,Travel!$B$6:$L$417,11,FALSE)</f>
        <v>0</v>
      </c>
      <c r="N62" s="6">
        <f>VLOOKUP(P62,ODC!$B$5:$K$417,10,FALSE)</f>
        <v>0</v>
      </c>
      <c r="P62" s="144" t="str">
        <f t="shared" si="0"/>
        <v>5.4.3.2    Migration Information Assurance Plan, Scenarios and Test Review</v>
      </c>
    </row>
    <row r="63" spans="1:18" x14ac:dyDescent="0.35">
      <c r="A63" s="153" t="s">
        <v>901</v>
      </c>
      <c r="B63" s="147" t="s">
        <v>209</v>
      </c>
      <c r="C63" t="s">
        <v>795</v>
      </c>
      <c r="D63">
        <v>1</v>
      </c>
      <c r="E63">
        <v>1</v>
      </c>
      <c r="I63" t="s">
        <v>280</v>
      </c>
      <c r="K63" s="6"/>
      <c r="L63" s="8">
        <f>VLOOKUP(P63,'Labour and Options'!$B$5:$S$417,18,FALSE)</f>
        <v>0</v>
      </c>
      <c r="M63" s="6">
        <f>VLOOKUP(P63,Travel!$B$6:$L$417,11,FALSE)</f>
        <v>0</v>
      </c>
      <c r="N63" s="6">
        <f>VLOOKUP(P63,ODC!$B$5:$K$417,10,FALSE)</f>
        <v>0</v>
      </c>
      <c r="P63" s="144" t="str">
        <f t="shared" si="0"/>
        <v>5.4.3.3    Version Release Description/System Release Notes</v>
      </c>
    </row>
    <row r="64" spans="1:18" x14ac:dyDescent="0.35">
      <c r="A64" s="153" t="s">
        <v>902</v>
      </c>
      <c r="B64" s="147" t="s">
        <v>210</v>
      </c>
      <c r="C64" t="s">
        <v>795</v>
      </c>
      <c r="D64">
        <v>1</v>
      </c>
      <c r="E64">
        <v>1</v>
      </c>
      <c r="I64" t="s">
        <v>280</v>
      </c>
      <c r="K64" s="6"/>
      <c r="L64" s="8">
        <f>VLOOKUP(P64,'Labour and Options'!$B$5:$S$417,18,FALSE)</f>
        <v>0</v>
      </c>
      <c r="M64" s="6">
        <f>VLOOKUP(P64,Travel!$B$6:$L$417,11,FALSE)</f>
        <v>0</v>
      </c>
      <c r="N64" s="6">
        <f>VLOOKUP(P64,ODC!$B$5:$K$417,10,FALSE)</f>
        <v>0</v>
      </c>
      <c r="P64" s="144" t="str">
        <f t="shared" si="0"/>
        <v>5.4.3.4    Service, System, or Product Support Plan</v>
      </c>
    </row>
    <row r="65" spans="1:18" ht="29" x14ac:dyDescent="0.35">
      <c r="A65" s="153" t="s">
        <v>903</v>
      </c>
      <c r="B65" s="147" t="s">
        <v>211</v>
      </c>
      <c r="C65" t="s">
        <v>795</v>
      </c>
      <c r="D65">
        <v>1</v>
      </c>
      <c r="E65">
        <v>1</v>
      </c>
      <c r="I65" t="s">
        <v>280</v>
      </c>
      <c r="K65" s="6"/>
      <c r="L65" s="8">
        <f>VLOOKUP(P65,'Labour and Options'!$B$5:$S$417,18,FALSE)</f>
        <v>0</v>
      </c>
      <c r="M65" s="6">
        <f>VLOOKUP(P65,Travel!$B$6:$L$417,11,FALSE)</f>
        <v>0</v>
      </c>
      <c r="N65" s="6">
        <f>VLOOKUP(P65,ODC!$B$5:$K$417,10,FALSE)</f>
        <v>0</v>
      </c>
      <c r="P65" s="144" t="str">
        <f t="shared" si="0"/>
        <v xml:space="preserve">5.4.3.5    End User Licence Agreement (EULA) for embedded Open Source Software (OSS) </v>
      </c>
    </row>
    <row r="66" spans="1:18" x14ac:dyDescent="0.35">
      <c r="A66" s="153" t="s">
        <v>904</v>
      </c>
      <c r="B66" s="147" t="s">
        <v>212</v>
      </c>
      <c r="C66" t="s">
        <v>795</v>
      </c>
      <c r="D66">
        <v>1</v>
      </c>
      <c r="E66">
        <v>1</v>
      </c>
      <c r="I66" t="s">
        <v>280</v>
      </c>
      <c r="K66" s="6"/>
      <c r="L66" s="8">
        <f>VLOOKUP(P66,'Labour and Options'!$B$5:$S$417,18,FALSE)</f>
        <v>0</v>
      </c>
      <c r="M66" s="6">
        <f>VLOOKUP(P66,Travel!$B$6:$L$417,11,FALSE)</f>
        <v>0</v>
      </c>
      <c r="N66" s="6">
        <f>VLOOKUP(P66,ODC!$B$5:$K$417,10,FALSE)</f>
        <v>0</v>
      </c>
      <c r="P66" s="144" t="str">
        <f t="shared" si="0"/>
        <v>5.4.3.6    Deployment Plan</v>
      </c>
    </row>
    <row r="67" spans="1:18" x14ac:dyDescent="0.35">
      <c r="A67" s="153" t="s">
        <v>905</v>
      </c>
      <c r="B67" s="147" t="s">
        <v>213</v>
      </c>
      <c r="C67" t="s">
        <v>795</v>
      </c>
      <c r="D67">
        <v>1</v>
      </c>
      <c r="E67">
        <v>1</v>
      </c>
      <c r="I67" t="s">
        <v>280</v>
      </c>
      <c r="K67" s="6"/>
      <c r="L67" s="8">
        <f>VLOOKUP(P67,'Labour and Options'!$B$5:$S$417,18,FALSE)</f>
        <v>0</v>
      </c>
      <c r="M67" s="6">
        <f>VLOOKUP(P67,Travel!$B$6:$L$417,11,FALSE)</f>
        <v>0</v>
      </c>
      <c r="N67" s="6">
        <f>VLOOKUP(P67,ODC!$B$5:$K$417,10,FALSE)</f>
        <v>0</v>
      </c>
      <c r="P67" s="144" t="str">
        <f t="shared" si="0"/>
        <v>5.4.3.7    Functional Test Report</v>
      </c>
    </row>
    <row r="68" spans="1:18" ht="29" x14ac:dyDescent="0.35">
      <c r="A68" s="153" t="s">
        <v>906</v>
      </c>
      <c r="B68" s="147" t="s">
        <v>696</v>
      </c>
      <c r="C68" t="s">
        <v>795</v>
      </c>
      <c r="D68">
        <v>1</v>
      </c>
      <c r="E68">
        <v>1</v>
      </c>
      <c r="I68" t="s">
        <v>280</v>
      </c>
      <c r="K68" s="6"/>
      <c r="L68" s="8">
        <f>VLOOKUP(P68,'Labour and Options'!$B$5:$S$417,18,FALSE)</f>
        <v>0</v>
      </c>
      <c r="M68" s="6">
        <f>VLOOKUP(P68,Travel!$B$6:$L$417,11,FALSE)</f>
        <v>0</v>
      </c>
      <c r="N68" s="6">
        <f>VLOOKUP(P68,ODC!$B$5:$K$417,10,FALSE)</f>
        <v>0</v>
      </c>
      <c r="P68" s="144" t="str">
        <f t="shared" si="0"/>
        <v>5.4.3.8    Operational System Acceptance Test Plan, test cases and report (SAT)</v>
      </c>
    </row>
    <row r="69" spans="1:18" x14ac:dyDescent="0.35">
      <c r="A69" s="153" t="s">
        <v>907</v>
      </c>
      <c r="B69" s="147" t="s">
        <v>698</v>
      </c>
      <c r="C69" t="s">
        <v>795</v>
      </c>
      <c r="D69">
        <v>1</v>
      </c>
      <c r="E69">
        <v>1</v>
      </c>
      <c r="I69" t="s">
        <v>280</v>
      </c>
      <c r="K69" s="6"/>
      <c r="L69" s="8">
        <f>VLOOKUP(P69,'Labour and Options'!$B$5:$S$417,18,FALSE)</f>
        <v>0</v>
      </c>
      <c r="M69" s="6">
        <f>VLOOKUP(P69,Travel!$B$6:$L$417,11,FALSE)</f>
        <v>0</v>
      </c>
      <c r="N69" s="6">
        <f>VLOOKUP(P69,ODC!$B$5:$K$417,10,FALSE)</f>
        <v>0</v>
      </c>
      <c r="P69" s="144" t="str">
        <f t="shared" si="0"/>
        <v>5.4.3.9    User Acceptance Test Report (UAT)</v>
      </c>
    </row>
    <row r="70" spans="1:18" ht="29" x14ac:dyDescent="0.35">
      <c r="A70" s="153" t="s">
        <v>908</v>
      </c>
      <c r="B70" s="147" t="s">
        <v>214</v>
      </c>
      <c r="C70" t="s">
        <v>795</v>
      </c>
      <c r="D70">
        <v>1</v>
      </c>
      <c r="E70">
        <v>1</v>
      </c>
      <c r="I70" t="s">
        <v>280</v>
      </c>
      <c r="K70" s="6"/>
      <c r="L70" s="8">
        <f>VLOOKUP(P70,'Labour and Options'!$B$5:$S$417,18,FALSE)</f>
        <v>0</v>
      </c>
      <c r="M70" s="6">
        <f>VLOOKUP(P70,Travel!$B$6:$L$417,11,FALSE)</f>
        <v>0</v>
      </c>
      <c r="N70" s="6">
        <f>VLOOKUP(P70,ODC!$B$5:$K$417,10,FALSE)</f>
        <v>0</v>
      </c>
      <c r="P70" s="144" t="str">
        <f t="shared" si="0"/>
        <v xml:space="preserve">5.4.3.10    Engineering Test Report(s) [Unit, Integration, Interoperability, System and/or Regression] </v>
      </c>
    </row>
    <row r="71" spans="1:18" x14ac:dyDescent="0.35">
      <c r="A71" s="153" t="s">
        <v>909</v>
      </c>
      <c r="B71" s="147" t="s">
        <v>215</v>
      </c>
      <c r="C71" t="s">
        <v>795</v>
      </c>
      <c r="D71">
        <v>1</v>
      </c>
      <c r="E71">
        <v>1</v>
      </c>
      <c r="I71" t="s">
        <v>280</v>
      </c>
      <c r="K71" s="6"/>
      <c r="L71" s="8">
        <f>VLOOKUP(P71,'Labour and Options'!$B$5:$S$417,18,FALSE)</f>
        <v>0</v>
      </c>
      <c r="M71" s="6">
        <f>VLOOKUP(P71,Travel!$B$6:$L$417,11,FALSE)</f>
        <v>0</v>
      </c>
      <c r="N71" s="6">
        <f>VLOOKUP(P71,ODC!$B$5:$K$417,10,FALSE)</f>
        <v>0</v>
      </c>
      <c r="P71" s="144" t="str">
        <f t="shared" si="0"/>
        <v>5.4.3.11    Fit-For-Use Testing (FFU, IV&amp;V ON)</v>
      </c>
    </row>
    <row r="72" spans="1:18" x14ac:dyDescent="0.35">
      <c r="A72" s="153" t="s">
        <v>910</v>
      </c>
      <c r="B72" s="147" t="s">
        <v>705</v>
      </c>
      <c r="C72" t="s">
        <v>795</v>
      </c>
      <c r="D72">
        <v>1</v>
      </c>
      <c r="E72">
        <v>1</v>
      </c>
      <c r="I72" t="s">
        <v>280</v>
      </c>
      <c r="K72" s="6"/>
      <c r="L72" s="8">
        <f>VLOOKUP(P72,'Labour and Options'!$B$5:$S$417,18,FALSE)</f>
        <v>0</v>
      </c>
      <c r="M72" s="6">
        <f>VLOOKUP(P72,Travel!$B$6:$L$417,11,FALSE)</f>
        <v>0</v>
      </c>
      <c r="N72" s="6">
        <f>VLOOKUP(P72,ODC!$B$5:$K$417,10,FALSE)</f>
        <v>0</v>
      </c>
      <c r="P72" s="144" t="str">
        <f t="shared" ref="P72:P135" si="1">CONCATENATE(A72,"    ",B72)</f>
        <v>5.4.3.12    Test Readiness Review (TRR)</v>
      </c>
    </row>
    <row r="73" spans="1:18" x14ac:dyDescent="0.35">
      <c r="A73" s="153" t="s">
        <v>911</v>
      </c>
      <c r="B73" s="147" t="s">
        <v>706</v>
      </c>
      <c r="C73" t="s">
        <v>795</v>
      </c>
      <c r="D73">
        <v>1</v>
      </c>
      <c r="E73">
        <v>1</v>
      </c>
      <c r="I73" t="s">
        <v>280</v>
      </c>
      <c r="K73" s="6"/>
      <c r="L73" s="8">
        <f>VLOOKUP(P73,'Labour and Options'!$B$5:$S$417,18,FALSE)</f>
        <v>0</v>
      </c>
      <c r="M73" s="6">
        <f>VLOOKUP(P73,Travel!$B$6:$L$417,11,FALSE)</f>
        <v>0</v>
      </c>
      <c r="N73" s="6">
        <f>VLOOKUP(P73,ODC!$B$5:$K$417,10,FALSE)</f>
        <v>0</v>
      </c>
      <c r="P73" s="144" t="str">
        <f t="shared" si="1"/>
        <v>5.4.3.13    Failover &amp; Disaster Recovery Test</v>
      </c>
    </row>
    <row r="74" spans="1:18" x14ac:dyDescent="0.35">
      <c r="A74" s="153" t="s">
        <v>912</v>
      </c>
      <c r="B74" s="147" t="s">
        <v>708</v>
      </c>
      <c r="C74" t="s">
        <v>795</v>
      </c>
      <c r="D74">
        <v>1</v>
      </c>
      <c r="E74">
        <v>1</v>
      </c>
      <c r="I74" t="s">
        <v>280</v>
      </c>
      <c r="K74" s="6"/>
      <c r="L74" s="8">
        <f>VLOOKUP(P74,'Labour and Options'!$B$5:$S$417,18,FALSE)</f>
        <v>0</v>
      </c>
      <c r="M74" s="6">
        <f>VLOOKUP(P74,Travel!$B$6:$L$417,11,FALSE)</f>
        <v>0</v>
      </c>
      <c r="N74" s="6">
        <f>VLOOKUP(P74,ODC!$B$5:$K$417,10,FALSE)</f>
        <v>0</v>
      </c>
      <c r="P74" s="144" t="str">
        <f t="shared" si="1"/>
        <v>5.4.3.14    Verification Cross Reference Matrix</v>
      </c>
    </row>
    <row r="75" spans="1:18" x14ac:dyDescent="0.35">
      <c r="A75" s="185" t="s">
        <v>309</v>
      </c>
      <c r="B75" s="183" t="s">
        <v>232</v>
      </c>
      <c r="C75" s="184"/>
      <c r="D75" s="184">
        <v>1</v>
      </c>
      <c r="E75" s="184">
        <v>1</v>
      </c>
      <c r="F75" s="184"/>
      <c r="G75" s="184"/>
      <c r="H75" s="184" t="s">
        <v>861</v>
      </c>
      <c r="I75" s="184" t="s">
        <v>280</v>
      </c>
      <c r="J75" s="184"/>
      <c r="K75" s="130"/>
      <c r="L75" s="125">
        <f>VLOOKUP(P75,'Labour and Options'!$B$5:$S$417,18,FALSE)</f>
        <v>0</v>
      </c>
      <c r="M75" s="130">
        <f>VLOOKUP(P75,Travel!$B$6:$L$417,11,FALSE)</f>
        <v>0</v>
      </c>
      <c r="N75" s="130">
        <f>VLOOKUP(P75,ODC!$B$5:$K$417,10,FALSE)</f>
        <v>0</v>
      </c>
      <c r="O75" s="184"/>
      <c r="P75" s="186" t="str">
        <f t="shared" si="1"/>
        <v>5.5    Service Operation</v>
      </c>
      <c r="Q75" s="184"/>
      <c r="R75" s="184"/>
    </row>
    <row r="76" spans="1:18" x14ac:dyDescent="0.35">
      <c r="A76" s="153" t="s">
        <v>310</v>
      </c>
      <c r="B76" s="213" t="s">
        <v>856</v>
      </c>
      <c r="C76" s="73" t="s">
        <v>814</v>
      </c>
      <c r="D76">
        <v>1</v>
      </c>
      <c r="E76">
        <v>1</v>
      </c>
      <c r="I76" t="s">
        <v>280</v>
      </c>
      <c r="K76" s="6"/>
      <c r="L76" s="8">
        <f>VLOOKUP(P76,'Labour and Options'!$B$5:$S$417,18,FALSE)</f>
        <v>0</v>
      </c>
      <c r="M76" s="6">
        <f>VLOOKUP(P76,Travel!$B$6:$L$417,11,FALSE)</f>
        <v>0</v>
      </c>
      <c r="N76" s="6">
        <f>VLOOKUP(P76,ODC!$B$5:$K$417,10,FALSE)</f>
        <v>0</v>
      </c>
      <c r="P76" s="144" t="str">
        <f t="shared" si="1"/>
        <v>5.5.1    Provisional System Acceptance (PSA - Remaining Sites)</v>
      </c>
    </row>
    <row r="77" spans="1:18" x14ac:dyDescent="0.35">
      <c r="A77" s="153" t="s">
        <v>311</v>
      </c>
      <c r="B77" s="147" t="s">
        <v>216</v>
      </c>
      <c r="C77" s="73" t="s">
        <v>815</v>
      </c>
      <c r="D77">
        <v>1</v>
      </c>
      <c r="E77">
        <v>1</v>
      </c>
      <c r="I77" t="s">
        <v>280</v>
      </c>
      <c r="K77" s="6"/>
      <c r="L77" s="8">
        <f>VLOOKUP(P77,'Labour and Options'!$B$5:$S$417,18,FALSE)</f>
        <v>0</v>
      </c>
      <c r="M77" s="6">
        <f>VLOOKUP(P77,Travel!$B$6:$L$417,11,FALSE)</f>
        <v>0</v>
      </c>
      <c r="N77" s="6">
        <f>VLOOKUP(P77,ODC!$B$5:$K$417,10,FALSE)</f>
        <v>0</v>
      </c>
      <c r="P77" s="144" t="str">
        <f t="shared" si="1"/>
        <v>5.5.2    Initial Contractor Support (IOC to FSA)</v>
      </c>
    </row>
    <row r="78" spans="1:18" x14ac:dyDescent="0.35">
      <c r="A78" s="153" t="s">
        <v>312</v>
      </c>
      <c r="B78" s="147" t="s">
        <v>709</v>
      </c>
      <c r="C78" s="73" t="s">
        <v>816</v>
      </c>
      <c r="D78">
        <v>1</v>
      </c>
      <c r="E78">
        <v>1</v>
      </c>
      <c r="I78" t="s">
        <v>280</v>
      </c>
      <c r="K78" s="6"/>
      <c r="L78" s="8">
        <f>VLOOKUP(P78,'Labour and Options'!$B$5:$S$417,18,FALSE)</f>
        <v>0</v>
      </c>
      <c r="M78" s="6">
        <f>VLOOKUP(P78,Travel!$B$6:$L$417,11,FALSE)</f>
        <v>0</v>
      </c>
      <c r="N78" s="6">
        <f>VLOOKUP(P78,ODC!$B$5:$K$417,10,FALSE)</f>
        <v>0</v>
      </c>
      <c r="P78" s="144" t="str">
        <f t="shared" si="1"/>
        <v>5.5.3    Training the trainer delivery</v>
      </c>
    </row>
    <row r="79" spans="1:18" x14ac:dyDescent="0.35">
      <c r="A79" s="153" t="s">
        <v>700</v>
      </c>
      <c r="B79" s="147" t="s">
        <v>217</v>
      </c>
      <c r="C79" s="73" t="s">
        <v>815</v>
      </c>
      <c r="D79">
        <v>1</v>
      </c>
      <c r="E79">
        <v>1</v>
      </c>
      <c r="I79" t="s">
        <v>280</v>
      </c>
      <c r="K79" s="6"/>
      <c r="L79" s="8">
        <f>VLOOKUP(P79,'Labour and Options'!$B$5:$S$417,18,FALSE)</f>
        <v>0</v>
      </c>
      <c r="M79" s="6">
        <f>VLOOKUP(P79,Travel!$B$6:$L$417,11,FALSE)</f>
        <v>0</v>
      </c>
      <c r="N79" s="6">
        <f>VLOOKUP(P79,ODC!$B$5:$K$417,10,FALSE)</f>
        <v>0</v>
      </c>
      <c r="P79" s="144" t="str">
        <f t="shared" si="1"/>
        <v>5.5.4    Handover of Support</v>
      </c>
    </row>
    <row r="80" spans="1:18" x14ac:dyDescent="0.35">
      <c r="A80" s="153" t="s">
        <v>761</v>
      </c>
      <c r="B80" s="147" t="s">
        <v>701</v>
      </c>
      <c r="C80" s="73" t="s">
        <v>815</v>
      </c>
      <c r="D80">
        <v>1</v>
      </c>
      <c r="E80">
        <v>1</v>
      </c>
      <c r="I80" t="s">
        <v>280</v>
      </c>
      <c r="K80" s="6"/>
      <c r="L80" s="8">
        <f>VLOOKUP(P80,'Labour and Options'!$B$5:$S$417,18,FALSE)</f>
        <v>0</v>
      </c>
      <c r="M80" s="6">
        <f>VLOOKUP(P80,Travel!$B$6:$L$417,11,FALSE)</f>
        <v>0</v>
      </c>
      <c r="N80" s="6">
        <f>VLOOKUP(P80,ODC!$B$5:$K$417,10,FALSE)</f>
        <v>0</v>
      </c>
      <c r="P80" s="144" t="str">
        <f t="shared" si="1"/>
        <v>5.5.5    CLS Reports</v>
      </c>
    </row>
    <row r="81" spans="1:18" x14ac:dyDescent="0.35">
      <c r="A81" s="185" t="s">
        <v>313</v>
      </c>
      <c r="B81" s="183" t="s">
        <v>253</v>
      </c>
      <c r="C81" s="184"/>
      <c r="D81" s="184">
        <v>1</v>
      </c>
      <c r="E81" s="184"/>
      <c r="F81" s="184"/>
      <c r="G81" s="184"/>
      <c r="H81" s="184"/>
      <c r="I81" s="184" t="s">
        <v>280</v>
      </c>
      <c r="J81" s="184"/>
      <c r="K81" s="130"/>
      <c r="L81" s="125">
        <f>VLOOKUP(P81,'Labour and Options'!$B$5:$S$417,18,FALSE)</f>
        <v>0</v>
      </c>
      <c r="M81" s="130">
        <f>VLOOKUP(P81,Travel!$B$6:$L$417,11,FALSE)</f>
        <v>0</v>
      </c>
      <c r="N81" s="130">
        <f>VLOOKUP(P81,ODC!$B$5:$K$417,10,FALSE)</f>
        <v>0</v>
      </c>
      <c r="O81" s="184"/>
      <c r="P81" s="186" t="str">
        <f t="shared" si="1"/>
        <v>5.6    Implementation on ON &amp; PBN</v>
      </c>
      <c r="Q81" s="184"/>
      <c r="R81" s="184"/>
    </row>
    <row r="82" spans="1:18" x14ac:dyDescent="0.35">
      <c r="A82" s="185" t="s">
        <v>314</v>
      </c>
      <c r="B82" s="183" t="s">
        <v>258</v>
      </c>
      <c r="C82" s="184" t="s">
        <v>284</v>
      </c>
      <c r="D82" s="184">
        <v>1</v>
      </c>
      <c r="E82" s="184">
        <v>2</v>
      </c>
      <c r="F82" s="184"/>
      <c r="G82" s="184"/>
      <c r="H82" s="184" t="s">
        <v>855</v>
      </c>
      <c r="I82" s="184" t="s">
        <v>280</v>
      </c>
      <c r="J82" s="184"/>
      <c r="K82" s="130"/>
      <c r="L82" s="125">
        <f>VLOOKUP(P82,'Labour and Options'!$B$5:$S$417,18,FALSE)</f>
        <v>0</v>
      </c>
      <c r="M82" s="130">
        <f>VLOOKUP(P82,Travel!$B$6:$L$417,11,FALSE)</f>
        <v>0</v>
      </c>
      <c r="N82" s="130">
        <f>VLOOKUP(P82,ODC!$B$5:$K$417,10,FALSE)</f>
        <v>0</v>
      </c>
      <c r="O82" s="184"/>
      <c r="P82" s="186" t="str">
        <f t="shared" si="1"/>
        <v>5.6.1    SER 1 : SHAPE Mons (Pilot)</v>
      </c>
      <c r="Q82" s="184"/>
      <c r="R82" s="184"/>
    </row>
    <row r="83" spans="1:18" x14ac:dyDescent="0.35">
      <c r="A83" s="153" t="s">
        <v>315</v>
      </c>
      <c r="B83" s="147" t="s">
        <v>222</v>
      </c>
      <c r="C83" t="s">
        <v>871</v>
      </c>
      <c r="D83">
        <v>1</v>
      </c>
      <c r="E83">
        <v>1</v>
      </c>
      <c r="I83" t="s">
        <v>280</v>
      </c>
      <c r="K83" s="6"/>
      <c r="L83" s="8">
        <f>VLOOKUP(P83,'Labour and Options'!$B$5:$S$417,18,FALSE)</f>
        <v>0</v>
      </c>
      <c r="M83" s="6">
        <f>VLOOKUP(P83,Travel!$B$6:$L$417,11,FALSE)</f>
        <v>0</v>
      </c>
      <c r="N83" s="6">
        <f>VLOOKUP(P83,ODC!$B$5:$K$417,10,FALSE)</f>
        <v>0</v>
      </c>
      <c r="P83" s="144" t="str">
        <f t="shared" si="1"/>
        <v>5.6.1.1    Pre Migration Meeting</v>
      </c>
    </row>
    <row r="84" spans="1:18" x14ac:dyDescent="0.35">
      <c r="A84" s="153" t="s">
        <v>316</v>
      </c>
      <c r="B84" s="147" t="s">
        <v>251</v>
      </c>
      <c r="C84" t="s">
        <v>868</v>
      </c>
      <c r="D84">
        <v>1</v>
      </c>
      <c r="E84">
        <v>1</v>
      </c>
      <c r="I84" t="s">
        <v>280</v>
      </c>
      <c r="K84" s="6"/>
      <c r="L84" s="8">
        <f>VLOOKUP(P84,'Labour and Options'!$B$5:$S$417,18,FALSE)</f>
        <v>0</v>
      </c>
      <c r="M84" s="6">
        <f>VLOOKUP(P84,Travel!$B$6:$L$417,11,FALSE)</f>
        <v>0</v>
      </c>
      <c r="N84" s="6">
        <f>VLOOKUP(P84,ODC!$B$5:$K$417,10,FALSE)</f>
        <v>0</v>
      </c>
      <c r="P84" s="144" t="str">
        <f t="shared" si="1"/>
        <v>5.6.1.2    Site Survey (IKM Tools)</v>
      </c>
    </row>
    <row r="85" spans="1:18" x14ac:dyDescent="0.35">
      <c r="A85" s="153" t="s">
        <v>317</v>
      </c>
      <c r="B85" s="147" t="s">
        <v>252</v>
      </c>
      <c r="C85" t="s">
        <v>869</v>
      </c>
      <c r="D85">
        <v>1</v>
      </c>
      <c r="E85">
        <v>2</v>
      </c>
      <c r="I85" t="s">
        <v>280</v>
      </c>
      <c r="K85" s="6"/>
      <c r="L85" s="8">
        <f>VLOOKUP(P85,'Labour and Options'!$B$5:$S$417,18,FALSE)</f>
        <v>0</v>
      </c>
      <c r="M85" s="6">
        <f>VLOOKUP(P85,Travel!$B$6:$L$417,11,FALSE)</f>
        <v>0</v>
      </c>
      <c r="N85" s="6">
        <f>VLOOKUP(P85,ODC!$B$5:$K$417,10,FALSE)</f>
        <v>0</v>
      </c>
      <c r="P85" s="144" t="str">
        <f t="shared" si="1"/>
        <v>5.6.1.3    Support to Pilot Site Activation (ON &amp; PBN)</v>
      </c>
    </row>
    <row r="86" spans="1:18" x14ac:dyDescent="0.35">
      <c r="A86" s="153" t="s">
        <v>318</v>
      </c>
      <c r="B86" s="147" t="s">
        <v>282</v>
      </c>
      <c r="C86" t="s">
        <v>870</v>
      </c>
      <c r="D86">
        <v>1</v>
      </c>
      <c r="E86">
        <v>2</v>
      </c>
      <c r="I86" t="s">
        <v>874</v>
      </c>
      <c r="K86" s="6"/>
      <c r="L86" s="8">
        <f>VLOOKUP(P86,'Labour and Options'!$B$5:$S$417,18,FALSE)</f>
        <v>0</v>
      </c>
      <c r="M86" s="6">
        <f>VLOOKUP(P86,Travel!$B$6:$L$417,11,FALSE)</f>
        <v>0</v>
      </c>
      <c r="N86" s="6">
        <f>VLOOKUP(P86,ODC!$B$5:$K$417,10,FALSE)</f>
        <v>0</v>
      </c>
      <c r="P86" s="144" t="str">
        <f t="shared" si="1"/>
        <v xml:space="preserve">5.6.1.4    Installation  </v>
      </c>
    </row>
    <row r="87" spans="1:18" x14ac:dyDescent="0.35">
      <c r="A87" s="153" t="s">
        <v>319</v>
      </c>
      <c r="B87" s="147" t="s">
        <v>219</v>
      </c>
      <c r="C87" t="s">
        <v>871</v>
      </c>
      <c r="D87">
        <v>1</v>
      </c>
      <c r="E87">
        <v>1</v>
      </c>
      <c r="I87" t="s">
        <v>280</v>
      </c>
      <c r="K87" s="6"/>
      <c r="L87" s="8">
        <f>VLOOKUP(P87,'Labour and Options'!$B$5:$S$417,18,FALSE)</f>
        <v>0</v>
      </c>
      <c r="M87" s="6">
        <f>VLOOKUP(P87,Travel!$B$6:$L$417,11,FALSE)</f>
        <v>0</v>
      </c>
      <c r="N87" s="6">
        <f>VLOOKUP(P87,ODC!$B$5:$K$417,10,FALSE)</f>
        <v>0</v>
      </c>
      <c r="P87" s="144" t="str">
        <f t="shared" si="1"/>
        <v>5.6.1.5    Migration Tool configuration / customization</v>
      </c>
    </row>
    <row r="88" spans="1:18" x14ac:dyDescent="0.35">
      <c r="A88" s="153" t="s">
        <v>320</v>
      </c>
      <c r="B88" s="147" t="s">
        <v>254</v>
      </c>
      <c r="C88" t="s">
        <v>871</v>
      </c>
      <c r="D88">
        <v>1</v>
      </c>
      <c r="E88">
        <v>1</v>
      </c>
      <c r="I88" t="s">
        <v>280</v>
      </c>
      <c r="K88" s="6"/>
      <c r="L88" s="8">
        <f>VLOOKUP(P88,'Labour and Options'!$B$5:$S$417,18,FALSE)</f>
        <v>0</v>
      </c>
      <c r="M88" s="6">
        <f>VLOOKUP(P88,Travel!$B$6:$L$417,11,FALSE)</f>
        <v>0</v>
      </c>
      <c r="N88" s="6">
        <f>VLOOKUP(P88,ODC!$B$5:$K$417,10,FALSE)</f>
        <v>0</v>
      </c>
      <c r="P88" s="144" t="str">
        <f t="shared" si="1"/>
        <v xml:space="preserve">5.6.1.6    Data Migration </v>
      </c>
    </row>
    <row r="89" spans="1:18" x14ac:dyDescent="0.35">
      <c r="A89" s="153" t="s">
        <v>321</v>
      </c>
      <c r="B89" s="147" t="s">
        <v>220</v>
      </c>
      <c r="C89" t="s">
        <v>871</v>
      </c>
      <c r="D89">
        <v>1</v>
      </c>
      <c r="E89">
        <v>1</v>
      </c>
      <c r="I89" t="s">
        <v>280</v>
      </c>
      <c r="K89" s="6"/>
      <c r="L89" s="8">
        <f>VLOOKUP(P89,'Labour and Options'!$B$5:$S$417,18,FALSE)</f>
        <v>0</v>
      </c>
      <c r="M89" s="6">
        <f>VLOOKUP(P89,Travel!$B$6:$L$417,11,FALSE)</f>
        <v>0</v>
      </c>
      <c r="N89" s="6">
        <f>VLOOKUP(P89,ODC!$B$5:$K$417,10,FALSE)</f>
        <v>0</v>
      </c>
      <c r="P89" s="144" t="str">
        <f t="shared" si="1"/>
        <v>5.6.1.7    Post Migration Information Assurance Test</v>
      </c>
    </row>
    <row r="90" spans="1:18" x14ac:dyDescent="0.35">
      <c r="A90" s="153" t="s">
        <v>322</v>
      </c>
      <c r="B90" s="147" t="s">
        <v>221</v>
      </c>
      <c r="C90" t="s">
        <v>795</v>
      </c>
      <c r="D90">
        <v>1</v>
      </c>
      <c r="E90">
        <v>2</v>
      </c>
      <c r="I90" t="s">
        <v>280</v>
      </c>
      <c r="K90" s="6"/>
      <c r="L90" s="8">
        <f>VLOOKUP(P90,'Labour and Options'!$B$5:$S$417,18,FALSE)</f>
        <v>0</v>
      </c>
      <c r="M90" s="6">
        <f>VLOOKUP(P90,Travel!$B$6:$L$417,11,FALSE)</f>
        <v>0</v>
      </c>
      <c r="N90" s="6">
        <f>VLOOKUP(P90,ODC!$B$5:$K$417,10,FALSE)</f>
        <v>0</v>
      </c>
      <c r="P90" s="144" t="str">
        <f t="shared" si="1"/>
        <v>5.6.1.8    Performance Tests, Test</v>
      </c>
    </row>
    <row r="91" spans="1:18" x14ac:dyDescent="0.35">
      <c r="A91" s="153" t="s">
        <v>323</v>
      </c>
      <c r="B91" s="147" t="s">
        <v>255</v>
      </c>
      <c r="C91" t="s">
        <v>795</v>
      </c>
      <c r="D91">
        <v>1</v>
      </c>
      <c r="E91">
        <v>2</v>
      </c>
      <c r="I91" t="s">
        <v>280</v>
      </c>
      <c r="K91" s="6"/>
      <c r="L91" s="8">
        <f>VLOOKUP(P91,'Labour and Options'!$B$5:$S$417,18,FALSE)</f>
        <v>0</v>
      </c>
      <c r="M91" s="6">
        <f>VLOOKUP(P91,Travel!$B$6:$L$417,11,FALSE)</f>
        <v>0</v>
      </c>
      <c r="N91" s="6">
        <f>VLOOKUP(P91,ODC!$B$5:$K$417,10,FALSE)</f>
        <v>0</v>
      </c>
      <c r="P91" s="144" t="str">
        <f t="shared" si="1"/>
        <v>5.6.1.9    Site Acceptance Test  SHAPE HQ = Pilot</v>
      </c>
    </row>
    <row r="92" spans="1:18" x14ac:dyDescent="0.35">
      <c r="A92" s="185" t="s">
        <v>324</v>
      </c>
      <c r="B92" s="183" t="s">
        <v>259</v>
      </c>
      <c r="C92" s="184"/>
      <c r="D92" s="184">
        <v>1</v>
      </c>
      <c r="E92" s="184"/>
      <c r="F92" s="184"/>
      <c r="G92" s="184"/>
      <c r="H92" s="184" t="s">
        <v>973</v>
      </c>
      <c r="I92" s="184" t="s">
        <v>280</v>
      </c>
      <c r="J92" s="184"/>
      <c r="K92" s="130"/>
      <c r="L92" s="125">
        <f>VLOOKUP(P92,'Labour and Options'!$B$5:$S$417,18,FALSE)</f>
        <v>0</v>
      </c>
      <c r="M92" s="130">
        <f>VLOOKUP(P92,Travel!$B$6:$L$417,11,FALSE)</f>
        <v>0</v>
      </c>
      <c r="N92" s="130">
        <f>VLOOKUP(P92,ODC!$B$5:$K$417,10,FALSE)</f>
        <v>0</v>
      </c>
      <c r="O92" s="184"/>
      <c r="P92" s="186" t="str">
        <f t="shared" si="1"/>
        <v>5.6.2    SER 2: Pre Migration Meeting ACT SEE</v>
      </c>
      <c r="Q92" s="184"/>
      <c r="R92" s="184"/>
    </row>
    <row r="93" spans="1:18" x14ac:dyDescent="0.35">
      <c r="A93" s="153" t="s">
        <v>325</v>
      </c>
      <c r="B93" s="147" t="s">
        <v>222</v>
      </c>
      <c r="C93" t="s">
        <v>871</v>
      </c>
      <c r="D93">
        <v>1</v>
      </c>
      <c r="I93" t="s">
        <v>280</v>
      </c>
      <c r="K93" s="6"/>
      <c r="L93" s="8">
        <f>VLOOKUP(P93,'Labour and Options'!$B$5:$S$417,18,FALSE)</f>
        <v>0</v>
      </c>
      <c r="M93" s="6">
        <f>VLOOKUP(P93,Travel!$B$6:$L$417,11,FALSE)</f>
        <v>0</v>
      </c>
      <c r="N93" s="6">
        <f>VLOOKUP(P93,ODC!$B$5:$K$417,10,FALSE)</f>
        <v>0</v>
      </c>
      <c r="P93" s="144" t="str">
        <f t="shared" si="1"/>
        <v>5.6.2.1    Pre Migration Meeting</v>
      </c>
    </row>
    <row r="94" spans="1:18" x14ac:dyDescent="0.35">
      <c r="A94" s="153" t="s">
        <v>326</v>
      </c>
      <c r="B94" s="147" t="s">
        <v>251</v>
      </c>
      <c r="C94" t="s">
        <v>868</v>
      </c>
      <c r="D94">
        <v>1</v>
      </c>
      <c r="E94">
        <v>1</v>
      </c>
      <c r="I94" t="s">
        <v>280</v>
      </c>
      <c r="K94" s="6"/>
      <c r="L94" s="8">
        <f>VLOOKUP(P94,'Labour and Options'!$B$5:$S$417,18,FALSE)</f>
        <v>0</v>
      </c>
      <c r="M94" s="6">
        <f>VLOOKUP(P94,Travel!$B$6:$L$417,11,FALSE)</f>
        <v>0</v>
      </c>
      <c r="N94" s="6">
        <f>VLOOKUP(P94,ODC!$B$5:$K$417,10,FALSE)</f>
        <v>0</v>
      </c>
      <c r="P94" s="144" t="str">
        <f t="shared" si="1"/>
        <v>5.6.2.2    Site Survey (IKM Tools)</v>
      </c>
    </row>
    <row r="95" spans="1:18" x14ac:dyDescent="0.35">
      <c r="A95" s="153" t="s">
        <v>327</v>
      </c>
      <c r="B95" s="147" t="s">
        <v>256</v>
      </c>
      <c r="C95" t="s">
        <v>872</v>
      </c>
      <c r="D95">
        <v>1</v>
      </c>
      <c r="E95">
        <v>2</v>
      </c>
      <c r="I95" t="s">
        <v>280</v>
      </c>
      <c r="K95" s="6"/>
      <c r="L95" s="8">
        <f>VLOOKUP(P95,'Labour and Options'!$B$5:$S$417,18,FALSE)</f>
        <v>0</v>
      </c>
      <c r="M95" s="6">
        <f>VLOOKUP(P95,Travel!$B$6:$L$417,11,FALSE)</f>
        <v>0</v>
      </c>
      <c r="N95" s="6">
        <f>VLOOKUP(P95,ODC!$B$5:$K$417,10,FALSE)</f>
        <v>0</v>
      </c>
      <c r="P95" s="144" t="str">
        <f t="shared" si="1"/>
        <v>5.6.2.3    Support Site Activation (ON &amp; PBN)</v>
      </c>
    </row>
    <row r="96" spans="1:18" x14ac:dyDescent="0.35">
      <c r="A96" s="153" t="s">
        <v>736</v>
      </c>
      <c r="B96" s="147" t="s">
        <v>219</v>
      </c>
      <c r="C96" t="s">
        <v>871</v>
      </c>
      <c r="D96">
        <v>1</v>
      </c>
      <c r="E96">
        <v>1</v>
      </c>
      <c r="I96" t="s">
        <v>280</v>
      </c>
      <c r="K96" s="6"/>
      <c r="L96" s="8">
        <f>VLOOKUP(P96,'Labour and Options'!$B$5:$S$417,18,FALSE)</f>
        <v>0</v>
      </c>
      <c r="M96" s="6">
        <f>VLOOKUP(P96,Travel!$B$6:$L$417,11,FALSE)</f>
        <v>0</v>
      </c>
      <c r="N96" s="6">
        <f>VLOOKUP(P96,ODC!$B$5:$K$417,10,FALSE)</f>
        <v>0</v>
      </c>
      <c r="P96" s="144" t="str">
        <f t="shared" si="1"/>
        <v>5.6.2.4    Migration Tool configuration / customization</v>
      </c>
    </row>
    <row r="97" spans="1:18" x14ac:dyDescent="0.35">
      <c r="A97" s="153" t="s">
        <v>328</v>
      </c>
      <c r="B97" s="147" t="s">
        <v>254</v>
      </c>
      <c r="C97" t="s">
        <v>871</v>
      </c>
      <c r="D97">
        <v>1</v>
      </c>
      <c r="E97">
        <v>1</v>
      </c>
      <c r="I97" t="s">
        <v>280</v>
      </c>
      <c r="K97" s="6"/>
      <c r="L97" s="8">
        <f>VLOOKUP(P97,'Labour and Options'!$B$5:$S$417,18,FALSE)</f>
        <v>0</v>
      </c>
      <c r="M97" s="6">
        <f>VLOOKUP(P97,Travel!$B$6:$L$417,11,FALSE)</f>
        <v>0</v>
      </c>
      <c r="N97" s="6">
        <f>VLOOKUP(P97,ODC!$B$5:$K$417,10,FALSE)</f>
        <v>0</v>
      </c>
      <c r="P97" s="144" t="str">
        <f t="shared" si="1"/>
        <v xml:space="preserve">5.6.2.5    Data Migration </v>
      </c>
    </row>
    <row r="98" spans="1:18" x14ac:dyDescent="0.35">
      <c r="A98" s="153" t="s">
        <v>329</v>
      </c>
      <c r="B98" s="147" t="s">
        <v>220</v>
      </c>
      <c r="C98" t="s">
        <v>871</v>
      </c>
      <c r="D98">
        <v>1</v>
      </c>
      <c r="E98">
        <v>1</v>
      </c>
      <c r="I98" t="s">
        <v>280</v>
      </c>
      <c r="K98" s="6"/>
      <c r="L98" s="8">
        <f>VLOOKUP(P98,'Labour and Options'!$B$5:$S$417,18,FALSE)</f>
        <v>0</v>
      </c>
      <c r="M98" s="6">
        <f>VLOOKUP(P98,Travel!$B$6:$L$417,11,FALSE)</f>
        <v>0</v>
      </c>
      <c r="N98" s="6">
        <f>VLOOKUP(P98,ODC!$B$5:$K$417,10,FALSE)</f>
        <v>0</v>
      </c>
      <c r="P98" s="144" t="str">
        <f t="shared" si="1"/>
        <v>5.6.2.6    Post Migration Information Assurance Test</v>
      </c>
    </row>
    <row r="99" spans="1:18" x14ac:dyDescent="0.35">
      <c r="A99" s="153" t="s">
        <v>330</v>
      </c>
      <c r="B99" s="147" t="s">
        <v>221</v>
      </c>
      <c r="C99" t="s">
        <v>795</v>
      </c>
      <c r="D99">
        <v>1</v>
      </c>
      <c r="E99">
        <v>2</v>
      </c>
      <c r="I99" t="s">
        <v>280</v>
      </c>
      <c r="K99" s="6"/>
      <c r="L99" s="8">
        <f>VLOOKUP(P99,'Labour and Options'!$B$5:$S$417,18,FALSE)</f>
        <v>0</v>
      </c>
      <c r="M99" s="6">
        <f>VLOOKUP(P99,Travel!$B$6:$L$417,11,FALSE)</f>
        <v>0</v>
      </c>
      <c r="N99" s="6">
        <f>VLOOKUP(P99,ODC!$B$5:$K$417,10,FALSE)</f>
        <v>0</v>
      </c>
      <c r="P99" s="144" t="str">
        <f t="shared" si="1"/>
        <v>5.6.2.7    Performance Tests, Test</v>
      </c>
    </row>
    <row r="100" spans="1:18" x14ac:dyDescent="0.35">
      <c r="A100" s="153" t="s">
        <v>331</v>
      </c>
      <c r="B100" s="147" t="s">
        <v>223</v>
      </c>
      <c r="C100" t="s">
        <v>795</v>
      </c>
      <c r="D100">
        <v>1</v>
      </c>
      <c r="E100">
        <v>2</v>
      </c>
      <c r="I100" t="s">
        <v>280</v>
      </c>
      <c r="K100" s="6"/>
      <c r="L100" s="8">
        <f>VLOOKUP(P100,'Labour and Options'!$B$5:$S$417,18,FALSE)</f>
        <v>0</v>
      </c>
      <c r="M100" s="6">
        <f>VLOOKUP(P100,Travel!$B$6:$L$417,11,FALSE)</f>
        <v>0</v>
      </c>
      <c r="N100" s="6">
        <f>VLOOKUP(P100,ODC!$B$5:$K$417,10,FALSE)</f>
        <v>0</v>
      </c>
      <c r="P100" s="144" t="str">
        <f t="shared" si="1"/>
        <v>5.6.2.8    Site Acceptance Test</v>
      </c>
    </row>
    <row r="101" spans="1:18" x14ac:dyDescent="0.35">
      <c r="A101" s="185" t="s">
        <v>332</v>
      </c>
      <c r="B101" s="183" t="s">
        <v>587</v>
      </c>
      <c r="C101" s="184"/>
      <c r="D101" s="184">
        <v>1</v>
      </c>
      <c r="E101" s="184"/>
      <c r="F101" s="184"/>
      <c r="G101" s="184"/>
      <c r="H101" s="184" t="s">
        <v>973</v>
      </c>
      <c r="I101" s="184" t="s">
        <v>280</v>
      </c>
      <c r="J101" s="184"/>
      <c r="K101" s="130"/>
      <c r="L101" s="125">
        <f>VLOOKUP(P101,'Labour and Options'!$B$5:$S$417,18,FALSE)</f>
        <v>0</v>
      </c>
      <c r="M101" s="130">
        <f>VLOOKUP(P101,Travel!$B$6:$L$417,11,FALSE)</f>
        <v>0</v>
      </c>
      <c r="N101" s="130">
        <f>VLOOKUP(P101,ODC!$B$5:$K$417,10,FALSE)</f>
        <v>0</v>
      </c>
      <c r="O101" s="184"/>
      <c r="P101" s="186" t="str">
        <f t="shared" si="1"/>
        <v>5.6.3    SER 3: Pre Migration Meeting NCISG</v>
      </c>
      <c r="Q101" s="184"/>
      <c r="R101" s="184"/>
    </row>
    <row r="102" spans="1:18" x14ac:dyDescent="0.35">
      <c r="A102" s="153" t="s">
        <v>333</v>
      </c>
      <c r="B102" s="147" t="s">
        <v>222</v>
      </c>
      <c r="C102" t="s">
        <v>871</v>
      </c>
      <c r="D102">
        <v>1</v>
      </c>
      <c r="I102" t="s">
        <v>280</v>
      </c>
      <c r="K102" s="6"/>
      <c r="L102" s="8">
        <f>VLOOKUP(P102,'Labour and Options'!$B$5:$S$417,18,FALSE)</f>
        <v>0</v>
      </c>
      <c r="M102" s="6">
        <f>VLOOKUP(P102,Travel!$B$6:$L$417,11,FALSE)</f>
        <v>0</v>
      </c>
      <c r="N102" s="6">
        <f>VLOOKUP(P102,ODC!$B$5:$K$417,10,FALSE)</f>
        <v>0</v>
      </c>
      <c r="P102" s="144" t="str">
        <f t="shared" si="1"/>
        <v>5.6.3.1    Pre Migration Meeting</v>
      </c>
    </row>
    <row r="103" spans="1:18" x14ac:dyDescent="0.35">
      <c r="A103" s="153" t="s">
        <v>334</v>
      </c>
      <c r="B103" s="147" t="s">
        <v>251</v>
      </c>
      <c r="C103" t="s">
        <v>868</v>
      </c>
      <c r="D103">
        <v>1</v>
      </c>
      <c r="E103">
        <v>1</v>
      </c>
      <c r="I103" t="s">
        <v>280</v>
      </c>
      <c r="K103" s="6"/>
      <c r="L103" s="8">
        <f>VLOOKUP(P103,'Labour and Options'!$B$5:$S$417,18,FALSE)</f>
        <v>0</v>
      </c>
      <c r="M103" s="6">
        <f>VLOOKUP(P103,Travel!$B$6:$L$417,11,FALSE)</f>
        <v>0</v>
      </c>
      <c r="N103" s="6">
        <f>VLOOKUP(P103,ODC!$B$5:$K$417,10,FALSE)</f>
        <v>0</v>
      </c>
      <c r="P103" s="144" t="str">
        <f t="shared" si="1"/>
        <v>5.6.3.2    Site Survey (IKM Tools)</v>
      </c>
    </row>
    <row r="104" spans="1:18" x14ac:dyDescent="0.35">
      <c r="A104" s="153" t="s">
        <v>335</v>
      </c>
      <c r="B104" s="147" t="s">
        <v>256</v>
      </c>
      <c r="C104" t="s">
        <v>872</v>
      </c>
      <c r="D104">
        <v>1</v>
      </c>
      <c r="E104">
        <v>2</v>
      </c>
      <c r="I104" t="s">
        <v>280</v>
      </c>
      <c r="K104" s="6"/>
      <c r="L104" s="8">
        <f>VLOOKUP(P104,'Labour and Options'!$B$5:$S$417,18,FALSE)</f>
        <v>0</v>
      </c>
      <c r="M104" s="6">
        <f>VLOOKUP(P104,Travel!$B$6:$L$417,11,FALSE)</f>
        <v>0</v>
      </c>
      <c r="N104" s="6">
        <f>VLOOKUP(P104,ODC!$B$5:$K$417,10,FALSE)</f>
        <v>0</v>
      </c>
      <c r="P104" s="144" t="str">
        <f t="shared" si="1"/>
        <v>5.6.3.3    Support Site Activation (ON &amp; PBN)</v>
      </c>
    </row>
    <row r="105" spans="1:18" x14ac:dyDescent="0.35">
      <c r="A105" s="153" t="s">
        <v>737</v>
      </c>
      <c r="B105" s="147" t="s">
        <v>219</v>
      </c>
      <c r="C105" t="s">
        <v>871</v>
      </c>
      <c r="D105">
        <v>1</v>
      </c>
      <c r="E105">
        <v>1</v>
      </c>
      <c r="I105" t="s">
        <v>280</v>
      </c>
      <c r="K105" s="6"/>
      <c r="L105" s="8">
        <f>VLOOKUP(P105,'Labour and Options'!$B$5:$S$417,18,FALSE)</f>
        <v>0</v>
      </c>
      <c r="M105" s="6">
        <f>VLOOKUP(P105,Travel!$B$6:$L$417,11,FALSE)</f>
        <v>0</v>
      </c>
      <c r="N105" s="6">
        <f>VLOOKUP(P105,ODC!$B$5:$K$417,10,FALSE)</f>
        <v>0</v>
      </c>
      <c r="P105" s="144" t="str">
        <f t="shared" si="1"/>
        <v>5.6.3.4    Migration Tool configuration / customization</v>
      </c>
    </row>
    <row r="106" spans="1:18" x14ac:dyDescent="0.35">
      <c r="A106" s="153" t="s">
        <v>336</v>
      </c>
      <c r="B106" s="147" t="s">
        <v>254</v>
      </c>
      <c r="C106" t="s">
        <v>871</v>
      </c>
      <c r="D106">
        <v>1</v>
      </c>
      <c r="E106">
        <v>1</v>
      </c>
      <c r="I106" t="s">
        <v>280</v>
      </c>
      <c r="K106" s="6"/>
      <c r="L106" s="8">
        <f>VLOOKUP(P106,'Labour and Options'!$B$5:$S$417,18,FALSE)</f>
        <v>0</v>
      </c>
      <c r="M106" s="6">
        <f>VLOOKUP(P106,Travel!$B$6:$L$417,11,FALSE)</f>
        <v>0</v>
      </c>
      <c r="N106" s="6">
        <f>VLOOKUP(P106,ODC!$B$5:$K$417,10,FALSE)</f>
        <v>0</v>
      </c>
      <c r="P106" s="144" t="str">
        <f t="shared" si="1"/>
        <v xml:space="preserve">5.6.3.5    Data Migration </v>
      </c>
    </row>
    <row r="107" spans="1:18" x14ac:dyDescent="0.35">
      <c r="A107" s="153" t="s">
        <v>337</v>
      </c>
      <c r="B107" s="147" t="s">
        <v>220</v>
      </c>
      <c r="C107" t="s">
        <v>871</v>
      </c>
      <c r="D107">
        <v>1</v>
      </c>
      <c r="E107">
        <v>1</v>
      </c>
      <c r="I107" t="s">
        <v>280</v>
      </c>
      <c r="K107" s="6"/>
      <c r="L107" s="8">
        <f>VLOOKUP(P107,'Labour and Options'!$B$5:$S$417,18,FALSE)</f>
        <v>0</v>
      </c>
      <c r="M107" s="6">
        <f>VLOOKUP(P107,Travel!$B$6:$L$417,11,FALSE)</f>
        <v>0</v>
      </c>
      <c r="N107" s="6">
        <f>VLOOKUP(P107,ODC!$B$5:$K$417,10,FALSE)</f>
        <v>0</v>
      </c>
      <c r="P107" s="144" t="str">
        <f t="shared" si="1"/>
        <v>5.6.3.6    Post Migration Information Assurance Test</v>
      </c>
    </row>
    <row r="108" spans="1:18" x14ac:dyDescent="0.35">
      <c r="A108" s="153" t="s">
        <v>338</v>
      </c>
      <c r="B108" s="147" t="s">
        <v>221</v>
      </c>
      <c r="C108" t="s">
        <v>795</v>
      </c>
      <c r="D108">
        <v>1</v>
      </c>
      <c r="E108">
        <v>2</v>
      </c>
      <c r="I108" t="s">
        <v>280</v>
      </c>
      <c r="K108" s="6"/>
      <c r="L108" s="8">
        <f>VLOOKUP(P108,'Labour and Options'!$B$5:$S$417,18,FALSE)</f>
        <v>0</v>
      </c>
      <c r="M108" s="6">
        <f>VLOOKUP(P108,Travel!$B$6:$L$417,11,FALSE)</f>
        <v>0</v>
      </c>
      <c r="N108" s="6">
        <f>VLOOKUP(P108,ODC!$B$5:$K$417,10,FALSE)</f>
        <v>0</v>
      </c>
      <c r="P108" s="144" t="str">
        <f t="shared" si="1"/>
        <v>5.6.3.7    Performance Tests, Test</v>
      </c>
    </row>
    <row r="109" spans="1:18" x14ac:dyDescent="0.35">
      <c r="A109" s="153" t="s">
        <v>339</v>
      </c>
      <c r="B109" s="147" t="s">
        <v>223</v>
      </c>
      <c r="C109" t="s">
        <v>795</v>
      </c>
      <c r="D109">
        <v>1</v>
      </c>
      <c r="E109">
        <v>2</v>
      </c>
      <c r="I109" t="s">
        <v>280</v>
      </c>
      <c r="K109" s="6"/>
      <c r="L109" s="8">
        <f>VLOOKUP(P109,'Labour and Options'!$B$5:$S$417,18,FALSE)</f>
        <v>0</v>
      </c>
      <c r="M109" s="6">
        <f>VLOOKUP(P109,Travel!$B$6:$L$417,11,FALSE)</f>
        <v>0</v>
      </c>
      <c r="N109" s="6">
        <f>VLOOKUP(P109,ODC!$B$5:$K$417,10,FALSE)</f>
        <v>0</v>
      </c>
      <c r="P109" s="144" t="str">
        <f t="shared" si="1"/>
        <v>5.6.3.8    Site Acceptance Test</v>
      </c>
    </row>
    <row r="110" spans="1:18" ht="29" x14ac:dyDescent="0.35">
      <c r="A110" s="185" t="s">
        <v>340</v>
      </c>
      <c r="B110" s="183" t="s">
        <v>865</v>
      </c>
      <c r="C110" s="184"/>
      <c r="D110" s="184">
        <v>1</v>
      </c>
      <c r="E110" s="184"/>
      <c r="F110" s="184"/>
      <c r="G110" s="184"/>
      <c r="H110" s="184" t="s">
        <v>973</v>
      </c>
      <c r="I110" s="184" t="s">
        <v>280</v>
      </c>
      <c r="J110" s="184"/>
      <c r="K110" s="130"/>
      <c r="L110" s="125">
        <f>VLOOKUP(P110,'Labour and Options'!$B$5:$S$417,18,FALSE)</f>
        <v>0</v>
      </c>
      <c r="M110" s="130">
        <f>VLOOKUP(P110,Travel!$B$6:$L$417,11,FALSE)</f>
        <v>0</v>
      </c>
      <c r="N110" s="130">
        <f>VLOOKUP(P110,ODC!$B$5:$K$417,10,FALSE)</f>
        <v>0</v>
      </c>
      <c r="O110" s="184"/>
      <c r="P110" s="186" t="str">
        <f t="shared" si="1"/>
        <v>5.6.4    SER 4: Pre Migration Meeting NCIA Reference Facility (ON ONLY)</v>
      </c>
      <c r="Q110" s="184"/>
      <c r="R110" s="184"/>
    </row>
    <row r="111" spans="1:18" x14ac:dyDescent="0.35">
      <c r="A111" s="153" t="s">
        <v>341</v>
      </c>
      <c r="B111" s="147" t="s">
        <v>222</v>
      </c>
      <c r="C111" t="s">
        <v>871</v>
      </c>
      <c r="D111">
        <v>1</v>
      </c>
      <c r="I111" t="s">
        <v>280</v>
      </c>
      <c r="K111" s="6"/>
      <c r="L111" s="8">
        <f>VLOOKUP(P111,'Labour and Options'!$B$5:$S$417,18,FALSE)</f>
        <v>0</v>
      </c>
      <c r="M111" s="6">
        <f>VLOOKUP(P111,Travel!$B$6:$L$417,11,FALSE)</f>
        <v>0</v>
      </c>
      <c r="N111" s="6">
        <f>VLOOKUP(P111,ODC!$B$5:$K$417,10,FALSE)</f>
        <v>0</v>
      </c>
      <c r="P111" s="144" t="str">
        <f t="shared" si="1"/>
        <v>5.6.4.1    Pre Migration Meeting</v>
      </c>
    </row>
    <row r="112" spans="1:18" x14ac:dyDescent="0.35">
      <c r="A112" s="153" t="s">
        <v>342</v>
      </c>
      <c r="B112" s="147" t="s">
        <v>251</v>
      </c>
      <c r="C112" t="s">
        <v>868</v>
      </c>
      <c r="D112">
        <v>1</v>
      </c>
      <c r="E112">
        <v>1</v>
      </c>
      <c r="I112" t="s">
        <v>280</v>
      </c>
      <c r="K112" s="6"/>
      <c r="L112" s="8">
        <f>VLOOKUP(P112,'Labour and Options'!$B$5:$S$417,18,FALSE)</f>
        <v>0</v>
      </c>
      <c r="M112" s="6">
        <f>VLOOKUP(P112,Travel!$B$6:$L$417,11,FALSE)</f>
        <v>0</v>
      </c>
      <c r="N112" s="6">
        <f>VLOOKUP(P112,ODC!$B$5:$K$417,10,FALSE)</f>
        <v>0</v>
      </c>
      <c r="P112" s="144" t="str">
        <f t="shared" si="1"/>
        <v>5.6.4.2    Site Survey (IKM Tools)</v>
      </c>
    </row>
    <row r="113" spans="1:18" x14ac:dyDescent="0.35">
      <c r="A113" s="153" t="s">
        <v>343</v>
      </c>
      <c r="B113" s="147" t="s">
        <v>713</v>
      </c>
      <c r="C113" t="s">
        <v>872</v>
      </c>
      <c r="D113">
        <v>1</v>
      </c>
      <c r="E113">
        <v>2</v>
      </c>
      <c r="I113" t="s">
        <v>280</v>
      </c>
      <c r="K113" s="6"/>
      <c r="L113" s="8">
        <f>VLOOKUP(P113,'Labour and Options'!$B$5:$S$417,18,FALSE)</f>
        <v>0</v>
      </c>
      <c r="M113" s="6">
        <f>VLOOKUP(P113,Travel!$B$6:$L$417,11,FALSE)</f>
        <v>0</v>
      </c>
      <c r="N113" s="6">
        <f>VLOOKUP(P113,ODC!$B$5:$K$417,10,FALSE)</f>
        <v>0</v>
      </c>
      <c r="P113" s="144" t="str">
        <f t="shared" si="1"/>
        <v>5.6.4.3    Support Site Activation (ON)</v>
      </c>
    </row>
    <row r="114" spans="1:18" x14ac:dyDescent="0.35">
      <c r="A114" s="153" t="s">
        <v>738</v>
      </c>
      <c r="B114" s="147" t="s">
        <v>219</v>
      </c>
      <c r="C114" t="s">
        <v>871</v>
      </c>
      <c r="D114">
        <v>1</v>
      </c>
      <c r="E114">
        <v>1</v>
      </c>
      <c r="I114" t="s">
        <v>280</v>
      </c>
      <c r="K114" s="6"/>
      <c r="L114" s="8">
        <f>VLOOKUP(P114,'Labour and Options'!$B$5:$S$417,18,FALSE)</f>
        <v>0</v>
      </c>
      <c r="M114" s="6">
        <f>VLOOKUP(P114,Travel!$B$6:$L$417,11,FALSE)</f>
        <v>0</v>
      </c>
      <c r="N114" s="6">
        <f>VLOOKUP(P114,ODC!$B$5:$K$417,10,FALSE)</f>
        <v>0</v>
      </c>
      <c r="P114" s="144" t="str">
        <f t="shared" si="1"/>
        <v>5.6.4.4    Migration Tool configuration / customization</v>
      </c>
    </row>
    <row r="115" spans="1:18" x14ac:dyDescent="0.35">
      <c r="A115" s="153" t="s">
        <v>344</v>
      </c>
      <c r="B115" s="147" t="s">
        <v>254</v>
      </c>
      <c r="C115" t="s">
        <v>871</v>
      </c>
      <c r="D115">
        <v>1</v>
      </c>
      <c r="E115">
        <v>1</v>
      </c>
      <c r="I115" t="s">
        <v>280</v>
      </c>
      <c r="K115" s="6"/>
      <c r="L115" s="8">
        <f>VLOOKUP(P115,'Labour and Options'!$B$5:$S$417,18,FALSE)</f>
        <v>0</v>
      </c>
      <c r="M115" s="6">
        <f>VLOOKUP(P115,Travel!$B$6:$L$417,11,FALSE)</f>
        <v>0</v>
      </c>
      <c r="N115" s="6">
        <f>VLOOKUP(P115,ODC!$B$5:$K$417,10,FALSE)</f>
        <v>0</v>
      </c>
      <c r="P115" s="144" t="str">
        <f t="shared" si="1"/>
        <v xml:space="preserve">5.6.4.5    Data Migration </v>
      </c>
    </row>
    <row r="116" spans="1:18" x14ac:dyDescent="0.35">
      <c r="A116" s="153" t="s">
        <v>345</v>
      </c>
      <c r="B116" s="147" t="s">
        <v>220</v>
      </c>
      <c r="C116" t="s">
        <v>871</v>
      </c>
      <c r="D116">
        <v>1</v>
      </c>
      <c r="E116">
        <v>1</v>
      </c>
      <c r="I116" t="s">
        <v>280</v>
      </c>
      <c r="K116" s="6"/>
      <c r="L116" s="8">
        <f>VLOOKUP(P116,'Labour and Options'!$B$5:$S$417,18,FALSE)</f>
        <v>0</v>
      </c>
      <c r="M116" s="6">
        <f>VLOOKUP(P116,Travel!$B$6:$L$417,11,FALSE)</f>
        <v>0</v>
      </c>
      <c r="N116" s="6">
        <f>VLOOKUP(P116,ODC!$B$5:$K$417,10,FALSE)</f>
        <v>0</v>
      </c>
      <c r="P116" s="144" t="str">
        <f t="shared" si="1"/>
        <v>5.6.4.6    Post Migration Information Assurance Test</v>
      </c>
    </row>
    <row r="117" spans="1:18" x14ac:dyDescent="0.35">
      <c r="A117" s="153" t="s">
        <v>346</v>
      </c>
      <c r="B117" s="147" t="s">
        <v>221</v>
      </c>
      <c r="C117" t="s">
        <v>795</v>
      </c>
      <c r="D117">
        <v>1</v>
      </c>
      <c r="E117">
        <v>2</v>
      </c>
      <c r="I117" t="s">
        <v>280</v>
      </c>
      <c r="K117" s="6"/>
      <c r="L117" s="8">
        <f>VLOOKUP(P117,'Labour and Options'!$B$5:$S$417,18,FALSE)</f>
        <v>0</v>
      </c>
      <c r="M117" s="6">
        <f>VLOOKUP(P117,Travel!$B$6:$L$417,11,FALSE)</f>
        <v>0</v>
      </c>
      <c r="N117" s="6">
        <f>VLOOKUP(P117,ODC!$B$5:$K$417,10,FALSE)</f>
        <v>0</v>
      </c>
      <c r="P117" s="144" t="str">
        <f t="shared" si="1"/>
        <v>5.6.4.7    Performance Tests, Test</v>
      </c>
    </row>
    <row r="118" spans="1:18" x14ac:dyDescent="0.35">
      <c r="A118" s="153" t="s">
        <v>347</v>
      </c>
      <c r="B118" s="147" t="s">
        <v>223</v>
      </c>
      <c r="C118" t="s">
        <v>795</v>
      </c>
      <c r="D118">
        <v>1</v>
      </c>
      <c r="E118">
        <v>2</v>
      </c>
      <c r="I118" t="s">
        <v>280</v>
      </c>
      <c r="K118" s="6"/>
      <c r="L118" s="8">
        <f>VLOOKUP(P118,'Labour and Options'!$B$5:$S$417,18,FALSE)</f>
        <v>0</v>
      </c>
      <c r="M118" s="6">
        <f>VLOOKUP(P118,Travel!$B$6:$L$417,11,FALSE)</f>
        <v>0</v>
      </c>
      <c r="N118" s="6">
        <f>VLOOKUP(P118,ODC!$B$5:$K$417,10,FALSE)</f>
        <v>0</v>
      </c>
      <c r="P118" s="144" t="str">
        <f t="shared" si="1"/>
        <v>5.6.4.8    Site Acceptance Test</v>
      </c>
    </row>
    <row r="119" spans="1:18" x14ac:dyDescent="0.35">
      <c r="A119" s="185" t="s">
        <v>348</v>
      </c>
      <c r="B119" s="183" t="s">
        <v>585</v>
      </c>
      <c r="C119" s="184"/>
      <c r="D119" s="184">
        <v>1</v>
      </c>
      <c r="E119" s="184">
        <v>1</v>
      </c>
      <c r="F119" s="184"/>
      <c r="G119" s="184"/>
      <c r="H119" s="184" t="s">
        <v>973</v>
      </c>
      <c r="I119" s="184" t="s">
        <v>280</v>
      </c>
      <c r="J119" s="184"/>
      <c r="K119" s="130"/>
      <c r="L119" s="125">
        <f>VLOOKUP(P119,'Labour and Options'!$B$5:$S$417,18,FALSE)</f>
        <v>0</v>
      </c>
      <c r="M119" s="130">
        <f>VLOOKUP(P119,Travel!$B$6:$L$417,11,FALSE)</f>
        <v>0</v>
      </c>
      <c r="N119" s="130">
        <f>VLOOKUP(P119,ODC!$B$5:$K$417,10,FALSE)</f>
        <v>0</v>
      </c>
      <c r="O119" s="184"/>
      <c r="P119" s="186" t="str">
        <f t="shared" si="1"/>
        <v xml:space="preserve">5.6.5    SER 5: Pre Migration NCIA IV&amp;V  </v>
      </c>
      <c r="Q119" s="184"/>
      <c r="R119" s="184"/>
    </row>
    <row r="120" spans="1:18" x14ac:dyDescent="0.35">
      <c r="A120" s="153" t="s">
        <v>349</v>
      </c>
      <c r="B120" s="147" t="s">
        <v>222</v>
      </c>
      <c r="C120" t="s">
        <v>871</v>
      </c>
      <c r="D120">
        <v>1</v>
      </c>
      <c r="I120" t="s">
        <v>280</v>
      </c>
      <c r="K120" s="6"/>
      <c r="L120" s="8">
        <f>VLOOKUP(P120,'Labour and Options'!$B$5:$S$417,18,FALSE)</f>
        <v>0</v>
      </c>
      <c r="M120" s="6">
        <f>VLOOKUP(P120,Travel!$B$6:$L$417,11,FALSE)</f>
        <v>0</v>
      </c>
      <c r="N120" s="6">
        <f>VLOOKUP(P120,ODC!$B$5:$K$417,10,FALSE)</f>
        <v>0</v>
      </c>
      <c r="P120" s="144" t="str">
        <f t="shared" si="1"/>
        <v>5.6.5.1    Pre Migration Meeting</v>
      </c>
    </row>
    <row r="121" spans="1:18" x14ac:dyDescent="0.35">
      <c r="A121" s="153" t="s">
        <v>350</v>
      </c>
      <c r="B121" s="147" t="s">
        <v>251</v>
      </c>
      <c r="C121" t="s">
        <v>868</v>
      </c>
      <c r="D121">
        <v>1</v>
      </c>
      <c r="E121">
        <v>1</v>
      </c>
      <c r="I121" t="s">
        <v>280</v>
      </c>
      <c r="K121" s="6"/>
      <c r="L121" s="8">
        <f>VLOOKUP(P121,'Labour and Options'!$B$5:$S$417,18,FALSE)</f>
        <v>0</v>
      </c>
      <c r="M121" s="6">
        <f>VLOOKUP(P121,Travel!$B$6:$L$417,11,FALSE)</f>
        <v>0</v>
      </c>
      <c r="N121" s="6">
        <f>VLOOKUP(P121,ODC!$B$5:$K$417,10,FALSE)</f>
        <v>0</v>
      </c>
      <c r="P121" s="144" t="str">
        <f t="shared" si="1"/>
        <v>5.6.5.2    Site Survey (IKM Tools)</v>
      </c>
    </row>
    <row r="122" spans="1:18" x14ac:dyDescent="0.35">
      <c r="A122" s="153" t="s">
        <v>351</v>
      </c>
      <c r="B122" s="147" t="s">
        <v>256</v>
      </c>
      <c r="C122" t="s">
        <v>872</v>
      </c>
      <c r="D122">
        <v>1</v>
      </c>
      <c r="E122">
        <v>2</v>
      </c>
      <c r="I122" t="s">
        <v>280</v>
      </c>
      <c r="K122" s="6"/>
      <c r="L122" s="8">
        <f>VLOOKUP(P122,'Labour and Options'!$B$5:$S$417,18,FALSE)</f>
        <v>0</v>
      </c>
      <c r="M122" s="6">
        <f>VLOOKUP(P122,Travel!$B$6:$L$417,11,FALSE)</f>
        <v>0</v>
      </c>
      <c r="N122" s="6">
        <f>VLOOKUP(P122,ODC!$B$5:$K$417,10,FALSE)</f>
        <v>0</v>
      </c>
      <c r="P122" s="144" t="str">
        <f t="shared" si="1"/>
        <v>5.6.5.3    Support Site Activation (ON &amp; PBN)</v>
      </c>
    </row>
    <row r="123" spans="1:18" x14ac:dyDescent="0.35">
      <c r="A123" s="153" t="s">
        <v>352</v>
      </c>
      <c r="B123" s="147" t="s">
        <v>219</v>
      </c>
      <c r="C123" t="s">
        <v>871</v>
      </c>
      <c r="D123">
        <v>1</v>
      </c>
      <c r="E123">
        <v>1</v>
      </c>
      <c r="I123" t="s">
        <v>280</v>
      </c>
      <c r="K123" s="6"/>
      <c r="L123" s="8">
        <f>VLOOKUP(P123,'Labour and Options'!$B$5:$S$417,18,FALSE)</f>
        <v>0</v>
      </c>
      <c r="M123" s="6">
        <f>VLOOKUP(P123,Travel!$B$6:$L$417,11,FALSE)</f>
        <v>0</v>
      </c>
      <c r="N123" s="6">
        <f>VLOOKUP(P123,ODC!$B$5:$K$417,10,FALSE)</f>
        <v>0</v>
      </c>
      <c r="P123" s="144" t="str">
        <f t="shared" si="1"/>
        <v>5.6.5.4    Migration Tool configuration / customization</v>
      </c>
    </row>
    <row r="124" spans="1:18" x14ac:dyDescent="0.35">
      <c r="A124" s="153" t="s">
        <v>353</v>
      </c>
      <c r="B124" s="147" t="s">
        <v>254</v>
      </c>
      <c r="C124" t="s">
        <v>871</v>
      </c>
      <c r="D124">
        <v>1</v>
      </c>
      <c r="E124">
        <v>1</v>
      </c>
      <c r="I124" t="s">
        <v>280</v>
      </c>
      <c r="K124" s="6"/>
      <c r="L124" s="8">
        <f>VLOOKUP(P124,'Labour and Options'!$B$5:$S$417,18,FALSE)</f>
        <v>0</v>
      </c>
      <c r="M124" s="6">
        <f>VLOOKUP(P124,Travel!$B$6:$L$417,11,FALSE)</f>
        <v>0</v>
      </c>
      <c r="N124" s="6">
        <f>VLOOKUP(P124,ODC!$B$5:$K$417,10,FALSE)</f>
        <v>0</v>
      </c>
      <c r="P124" s="144" t="str">
        <f t="shared" si="1"/>
        <v xml:space="preserve">5.6.5.5    Data Migration </v>
      </c>
    </row>
    <row r="125" spans="1:18" x14ac:dyDescent="0.35">
      <c r="A125" s="153" t="s">
        <v>354</v>
      </c>
      <c r="B125" s="147" t="s">
        <v>220</v>
      </c>
      <c r="C125" t="s">
        <v>871</v>
      </c>
      <c r="D125">
        <v>1</v>
      </c>
      <c r="E125">
        <v>1</v>
      </c>
      <c r="I125" t="s">
        <v>280</v>
      </c>
      <c r="K125" s="6"/>
      <c r="L125" s="8">
        <f>VLOOKUP(P125,'Labour and Options'!$B$5:$S$417,18,FALSE)</f>
        <v>0</v>
      </c>
      <c r="M125" s="6">
        <f>VLOOKUP(P125,Travel!$B$6:$L$417,11,FALSE)</f>
        <v>0</v>
      </c>
      <c r="N125" s="6">
        <f>VLOOKUP(P125,ODC!$B$5:$K$417,10,FALSE)</f>
        <v>0</v>
      </c>
      <c r="P125" s="144" t="str">
        <f t="shared" si="1"/>
        <v>5.6.5.6    Post Migration Information Assurance Test</v>
      </c>
    </row>
    <row r="126" spans="1:18" x14ac:dyDescent="0.35">
      <c r="A126" s="153" t="s">
        <v>355</v>
      </c>
      <c r="B126" s="147" t="s">
        <v>221</v>
      </c>
      <c r="C126" t="s">
        <v>795</v>
      </c>
      <c r="D126">
        <v>1</v>
      </c>
      <c r="E126">
        <v>2</v>
      </c>
      <c r="I126" t="s">
        <v>280</v>
      </c>
      <c r="K126" s="6"/>
      <c r="L126" s="8">
        <f>VLOOKUP(P126,'Labour and Options'!$B$5:$S$417,18,FALSE)</f>
        <v>0</v>
      </c>
      <c r="M126" s="6">
        <f>VLOOKUP(P126,Travel!$B$6:$L$417,11,FALSE)</f>
        <v>0</v>
      </c>
      <c r="N126" s="6">
        <f>VLOOKUP(P126,ODC!$B$5:$K$417,10,FALSE)</f>
        <v>0</v>
      </c>
      <c r="P126" s="144" t="str">
        <f t="shared" si="1"/>
        <v>5.6.5.7    Performance Tests, Test</v>
      </c>
    </row>
    <row r="127" spans="1:18" x14ac:dyDescent="0.35">
      <c r="A127" s="153" t="s">
        <v>356</v>
      </c>
      <c r="B127" s="147" t="s">
        <v>223</v>
      </c>
      <c r="C127" t="s">
        <v>795</v>
      </c>
      <c r="D127">
        <v>1</v>
      </c>
      <c r="E127">
        <v>2</v>
      </c>
      <c r="I127" t="s">
        <v>280</v>
      </c>
      <c r="K127" s="6"/>
      <c r="L127" s="8">
        <f>VLOOKUP(P127,'Labour and Options'!$B$5:$S$417,18,FALSE)</f>
        <v>0</v>
      </c>
      <c r="M127" s="6">
        <f>VLOOKUP(P127,Travel!$B$6:$L$417,11,FALSE)</f>
        <v>0</v>
      </c>
      <c r="N127" s="6">
        <f>VLOOKUP(P127,ODC!$B$5:$K$417,10,FALSE)</f>
        <v>0</v>
      </c>
      <c r="P127" s="144" t="str">
        <f t="shared" si="1"/>
        <v>5.6.5.8    Site Acceptance Test</v>
      </c>
    </row>
    <row r="128" spans="1:18" x14ac:dyDescent="0.35">
      <c r="A128" s="185" t="s">
        <v>357</v>
      </c>
      <c r="B128" s="183" t="s">
        <v>586</v>
      </c>
      <c r="C128" s="184"/>
      <c r="D128" s="184">
        <v>1</v>
      </c>
      <c r="E128" s="184"/>
      <c r="F128" s="184"/>
      <c r="G128" s="184"/>
      <c r="H128" s="184" t="s">
        <v>974</v>
      </c>
      <c r="I128" s="184" t="s">
        <v>280</v>
      </c>
      <c r="J128" s="184"/>
      <c r="K128" s="130"/>
      <c r="L128" s="125">
        <f>VLOOKUP(P128,'Labour and Options'!$B$5:$S$417,18,FALSE)</f>
        <v>0</v>
      </c>
      <c r="M128" s="130">
        <f>VLOOKUP(P128,Travel!$B$6:$L$417,11,FALSE)</f>
        <v>0</v>
      </c>
      <c r="N128" s="130">
        <f>VLOOKUP(P128,ODC!$B$5:$K$417,10,FALSE)</f>
        <v>0</v>
      </c>
      <c r="O128" s="184"/>
      <c r="P128" s="186" t="str">
        <f t="shared" si="1"/>
        <v>5.6.6    SER 6 : JFC Brunssum</v>
      </c>
      <c r="Q128" s="184"/>
      <c r="R128" s="184"/>
    </row>
    <row r="129" spans="1:18" x14ac:dyDescent="0.35">
      <c r="A129" s="153" t="s">
        <v>358</v>
      </c>
      <c r="B129" s="147" t="s">
        <v>222</v>
      </c>
      <c r="C129" t="s">
        <v>871</v>
      </c>
      <c r="D129">
        <v>1</v>
      </c>
      <c r="I129" t="s">
        <v>280</v>
      </c>
      <c r="K129" s="6"/>
      <c r="L129" s="8">
        <f>VLOOKUP(P129,'Labour and Options'!$B$5:$S$417,18,FALSE)</f>
        <v>0</v>
      </c>
      <c r="M129" s="6">
        <f>VLOOKUP(P129,Travel!$B$6:$L$417,11,FALSE)</f>
        <v>0</v>
      </c>
      <c r="N129" s="6">
        <f>VLOOKUP(P129,ODC!$B$5:$K$417,10,FALSE)</f>
        <v>0</v>
      </c>
      <c r="P129" s="144" t="str">
        <f t="shared" si="1"/>
        <v>5.6.6.1    Pre Migration Meeting</v>
      </c>
    </row>
    <row r="130" spans="1:18" x14ac:dyDescent="0.35">
      <c r="A130" s="153" t="s">
        <v>359</v>
      </c>
      <c r="B130" s="147" t="s">
        <v>251</v>
      </c>
      <c r="C130" t="s">
        <v>868</v>
      </c>
      <c r="D130">
        <v>1</v>
      </c>
      <c r="E130">
        <v>1</v>
      </c>
      <c r="I130" t="s">
        <v>280</v>
      </c>
      <c r="K130" s="6"/>
      <c r="L130" s="8">
        <f>VLOOKUP(P130,'Labour and Options'!$B$5:$S$417,18,FALSE)</f>
        <v>0</v>
      </c>
      <c r="M130" s="6">
        <f>VLOOKUP(P130,Travel!$B$6:$L$417,11,FALSE)</f>
        <v>0</v>
      </c>
      <c r="N130" s="6">
        <f>VLOOKUP(P130,ODC!$B$5:$K$417,10,FALSE)</f>
        <v>0</v>
      </c>
      <c r="P130" s="144" t="str">
        <f t="shared" si="1"/>
        <v>5.6.6.2    Site Survey (IKM Tools)</v>
      </c>
    </row>
    <row r="131" spans="1:18" x14ac:dyDescent="0.35">
      <c r="A131" s="153" t="s">
        <v>360</v>
      </c>
      <c r="B131" s="147" t="s">
        <v>256</v>
      </c>
      <c r="C131" t="s">
        <v>872</v>
      </c>
      <c r="D131">
        <v>1</v>
      </c>
      <c r="E131">
        <v>2</v>
      </c>
      <c r="I131" t="s">
        <v>280</v>
      </c>
      <c r="K131" s="6"/>
      <c r="L131" s="8">
        <f>VLOOKUP(P131,'Labour and Options'!$B$5:$S$417,18,FALSE)</f>
        <v>0</v>
      </c>
      <c r="M131" s="6">
        <f>VLOOKUP(P131,Travel!$B$6:$L$417,11,FALSE)</f>
        <v>0</v>
      </c>
      <c r="N131" s="6">
        <f>VLOOKUP(P131,ODC!$B$5:$K$417,10,FALSE)</f>
        <v>0</v>
      </c>
      <c r="P131" s="144" t="str">
        <f t="shared" si="1"/>
        <v>5.6.6.3    Support Site Activation (ON &amp; PBN)</v>
      </c>
    </row>
    <row r="132" spans="1:18" x14ac:dyDescent="0.35">
      <c r="A132" s="153" t="s">
        <v>739</v>
      </c>
      <c r="B132" s="147" t="s">
        <v>219</v>
      </c>
      <c r="C132" t="s">
        <v>871</v>
      </c>
      <c r="D132">
        <v>1</v>
      </c>
      <c r="E132">
        <v>1</v>
      </c>
      <c r="I132" t="s">
        <v>280</v>
      </c>
      <c r="K132" s="6"/>
      <c r="L132" s="8">
        <f>VLOOKUP(P132,'Labour and Options'!$B$5:$S$417,18,FALSE)</f>
        <v>0</v>
      </c>
      <c r="M132" s="6">
        <f>VLOOKUP(P132,Travel!$B$6:$L$417,11,FALSE)</f>
        <v>0</v>
      </c>
      <c r="N132" s="6">
        <f>VLOOKUP(P132,ODC!$B$5:$K$417,10,FALSE)</f>
        <v>0</v>
      </c>
      <c r="P132" s="144" t="str">
        <f t="shared" si="1"/>
        <v>5.6.6.4    Migration Tool configuration / customization</v>
      </c>
    </row>
    <row r="133" spans="1:18" x14ac:dyDescent="0.35">
      <c r="A133" s="153" t="s">
        <v>361</v>
      </c>
      <c r="B133" s="147" t="s">
        <v>254</v>
      </c>
      <c r="C133" t="s">
        <v>871</v>
      </c>
      <c r="D133">
        <v>1</v>
      </c>
      <c r="E133">
        <v>1</v>
      </c>
      <c r="I133" t="s">
        <v>280</v>
      </c>
      <c r="K133" s="6"/>
      <c r="L133" s="8">
        <f>VLOOKUP(P133,'Labour and Options'!$B$5:$S$417,18,FALSE)</f>
        <v>0</v>
      </c>
      <c r="M133" s="6">
        <f>VLOOKUP(P133,Travel!$B$6:$L$417,11,FALSE)</f>
        <v>0</v>
      </c>
      <c r="N133" s="6">
        <f>VLOOKUP(P133,ODC!$B$5:$K$417,10,FALSE)</f>
        <v>0</v>
      </c>
      <c r="P133" s="144" t="str">
        <f t="shared" si="1"/>
        <v xml:space="preserve">5.6.6.5    Data Migration </v>
      </c>
    </row>
    <row r="134" spans="1:18" x14ac:dyDescent="0.35">
      <c r="A134" s="153" t="s">
        <v>362</v>
      </c>
      <c r="B134" s="147" t="s">
        <v>220</v>
      </c>
      <c r="C134" t="s">
        <v>871</v>
      </c>
      <c r="D134">
        <v>1</v>
      </c>
      <c r="E134">
        <v>1</v>
      </c>
      <c r="I134" t="s">
        <v>280</v>
      </c>
      <c r="K134" s="6"/>
      <c r="L134" s="8">
        <f>VLOOKUP(P134,'Labour and Options'!$B$5:$S$417,18,FALSE)</f>
        <v>0</v>
      </c>
      <c r="M134" s="6">
        <f>VLOOKUP(P134,Travel!$B$6:$L$417,11,FALSE)</f>
        <v>0</v>
      </c>
      <c r="N134" s="6">
        <f>VLOOKUP(P134,ODC!$B$5:$K$417,10,FALSE)</f>
        <v>0</v>
      </c>
      <c r="P134" s="144" t="str">
        <f t="shared" si="1"/>
        <v>5.6.6.6    Post Migration Information Assurance Test</v>
      </c>
    </row>
    <row r="135" spans="1:18" x14ac:dyDescent="0.35">
      <c r="A135" s="153" t="s">
        <v>363</v>
      </c>
      <c r="B135" s="147" t="s">
        <v>221</v>
      </c>
      <c r="C135" t="s">
        <v>795</v>
      </c>
      <c r="D135">
        <v>1</v>
      </c>
      <c r="E135">
        <v>2</v>
      </c>
      <c r="I135" t="s">
        <v>280</v>
      </c>
      <c r="K135" s="6"/>
      <c r="L135" s="8">
        <f>VLOOKUP(P135,'Labour and Options'!$B$5:$S$417,18,FALSE)</f>
        <v>0</v>
      </c>
      <c r="M135" s="6">
        <f>VLOOKUP(P135,Travel!$B$6:$L$417,11,FALSE)</f>
        <v>0</v>
      </c>
      <c r="N135" s="6">
        <f>VLOOKUP(P135,ODC!$B$5:$K$417,10,FALSE)</f>
        <v>0</v>
      </c>
      <c r="P135" s="144" t="str">
        <f t="shared" si="1"/>
        <v>5.6.6.7    Performance Tests, Test</v>
      </c>
    </row>
    <row r="136" spans="1:18" x14ac:dyDescent="0.35">
      <c r="A136" s="153" t="s">
        <v>364</v>
      </c>
      <c r="B136" s="147" t="s">
        <v>223</v>
      </c>
      <c r="C136" t="s">
        <v>795</v>
      </c>
      <c r="D136">
        <v>1</v>
      </c>
      <c r="E136">
        <v>2</v>
      </c>
      <c r="I136" t="s">
        <v>280</v>
      </c>
      <c r="K136" s="6"/>
      <c r="L136" s="8">
        <f>VLOOKUP(P136,'Labour and Options'!$B$5:$S$417,18,FALSE)</f>
        <v>0</v>
      </c>
      <c r="M136" s="6">
        <f>VLOOKUP(P136,Travel!$B$6:$L$417,11,FALSE)</f>
        <v>0</v>
      </c>
      <c r="N136" s="6">
        <f>VLOOKUP(P136,ODC!$B$5:$K$417,10,FALSE)</f>
        <v>0</v>
      </c>
      <c r="P136" s="144" t="str">
        <f t="shared" ref="P136:P199" si="2">CONCATENATE(A136,"    ",B136)</f>
        <v>5.6.6.8    Site Acceptance Test</v>
      </c>
    </row>
    <row r="137" spans="1:18" x14ac:dyDescent="0.35">
      <c r="A137" s="185" t="s">
        <v>365</v>
      </c>
      <c r="B137" s="183" t="s">
        <v>279</v>
      </c>
      <c r="C137" s="184"/>
      <c r="D137" s="184">
        <v>1</v>
      </c>
      <c r="E137" s="184"/>
      <c r="F137" s="184"/>
      <c r="G137" s="184"/>
      <c r="H137" s="184" t="s">
        <v>974</v>
      </c>
      <c r="I137" s="184" t="s">
        <v>280</v>
      </c>
      <c r="J137" s="184"/>
      <c r="K137" s="130"/>
      <c r="L137" s="125">
        <f>VLOOKUP(P137,'Labour and Options'!$B$5:$S$417,18,FALSE)</f>
        <v>0</v>
      </c>
      <c r="M137" s="130">
        <f>VLOOKUP(P137,Travel!$B$6:$L$417,11,FALSE)</f>
        <v>0</v>
      </c>
      <c r="N137" s="130">
        <f>VLOOKUP(P137,ODC!$B$5:$K$417,10,FALSE)</f>
        <v>0</v>
      </c>
      <c r="O137" s="184"/>
      <c r="P137" s="186" t="str">
        <f t="shared" si="2"/>
        <v>5.6.7    SER 7 : JFC Naples</v>
      </c>
      <c r="Q137" s="184"/>
      <c r="R137" s="184"/>
    </row>
    <row r="138" spans="1:18" x14ac:dyDescent="0.35">
      <c r="A138" s="153" t="s">
        <v>366</v>
      </c>
      <c r="B138" s="147" t="s">
        <v>222</v>
      </c>
      <c r="C138" t="s">
        <v>871</v>
      </c>
      <c r="D138">
        <v>1</v>
      </c>
      <c r="I138" t="s">
        <v>280</v>
      </c>
      <c r="K138" s="6"/>
      <c r="L138" s="8">
        <f>VLOOKUP(P138,'Labour and Options'!$B$5:$S$417,18,FALSE)</f>
        <v>0</v>
      </c>
      <c r="M138" s="6">
        <f>VLOOKUP(P138,Travel!$B$6:$L$417,11,FALSE)</f>
        <v>0</v>
      </c>
      <c r="N138" s="6">
        <f>VLOOKUP(P138,ODC!$B$5:$K$417,10,FALSE)</f>
        <v>0</v>
      </c>
      <c r="P138" s="144" t="str">
        <f t="shared" si="2"/>
        <v>5.6.7.1    Pre Migration Meeting</v>
      </c>
    </row>
    <row r="139" spans="1:18" x14ac:dyDescent="0.35">
      <c r="A139" s="153" t="s">
        <v>367</v>
      </c>
      <c r="B139" s="147" t="s">
        <v>251</v>
      </c>
      <c r="C139" t="s">
        <v>868</v>
      </c>
      <c r="D139">
        <v>1</v>
      </c>
      <c r="E139">
        <v>1</v>
      </c>
      <c r="I139" t="s">
        <v>280</v>
      </c>
      <c r="K139" s="6"/>
      <c r="L139" s="8">
        <f>VLOOKUP(P139,'Labour and Options'!$B$5:$S$417,18,FALSE)</f>
        <v>0</v>
      </c>
      <c r="M139" s="6">
        <f>VLOOKUP(P139,Travel!$B$6:$L$417,11,FALSE)</f>
        <v>0</v>
      </c>
      <c r="N139" s="6">
        <f>VLOOKUP(P139,ODC!$B$5:$K$417,10,FALSE)</f>
        <v>0</v>
      </c>
      <c r="P139" s="144" t="str">
        <f t="shared" si="2"/>
        <v>5.6.7.2    Site Survey (IKM Tools)</v>
      </c>
    </row>
    <row r="140" spans="1:18" x14ac:dyDescent="0.35">
      <c r="A140" s="153" t="s">
        <v>368</v>
      </c>
      <c r="B140" s="147" t="s">
        <v>256</v>
      </c>
      <c r="C140" t="s">
        <v>872</v>
      </c>
      <c r="D140">
        <v>1</v>
      </c>
      <c r="E140">
        <v>2</v>
      </c>
      <c r="I140" t="s">
        <v>280</v>
      </c>
      <c r="K140" s="6"/>
      <c r="L140" s="8">
        <f>VLOOKUP(P140,'Labour and Options'!$B$5:$S$417,18,FALSE)</f>
        <v>0</v>
      </c>
      <c r="M140" s="6">
        <f>VLOOKUP(P140,Travel!$B$6:$L$417,11,FALSE)</f>
        <v>0</v>
      </c>
      <c r="N140" s="6">
        <f>VLOOKUP(P140,ODC!$B$5:$K$417,10,FALSE)</f>
        <v>0</v>
      </c>
      <c r="P140" s="144" t="str">
        <f t="shared" si="2"/>
        <v>5.6.7.3    Support Site Activation (ON &amp; PBN)</v>
      </c>
    </row>
    <row r="141" spans="1:18" x14ac:dyDescent="0.35">
      <c r="A141" s="153" t="s">
        <v>740</v>
      </c>
      <c r="B141" s="147" t="s">
        <v>281</v>
      </c>
      <c r="C141" t="s">
        <v>870</v>
      </c>
      <c r="D141">
        <v>1</v>
      </c>
      <c r="E141">
        <v>2</v>
      </c>
      <c r="I141" t="s">
        <v>875</v>
      </c>
      <c r="K141" s="6"/>
      <c r="L141" s="8">
        <f>VLOOKUP(P141,'Labour and Options'!$B$5:$S$417,18,FALSE)</f>
        <v>0</v>
      </c>
      <c r="M141" s="6">
        <f>VLOOKUP(P141,Travel!$B$6:$L$417,11,FALSE)</f>
        <v>0</v>
      </c>
      <c r="N141" s="6">
        <f>VLOOKUP(P141,ODC!$B$5:$K$417,10,FALSE)</f>
        <v>0</v>
      </c>
      <c r="P141" s="144" t="str">
        <f t="shared" si="2"/>
        <v xml:space="preserve">5.6.7.4    Installation </v>
      </c>
    </row>
    <row r="142" spans="1:18" x14ac:dyDescent="0.35">
      <c r="A142" s="153" t="s">
        <v>369</v>
      </c>
      <c r="B142" s="147" t="s">
        <v>219</v>
      </c>
      <c r="C142" t="s">
        <v>871</v>
      </c>
      <c r="D142">
        <v>1</v>
      </c>
      <c r="E142">
        <v>1</v>
      </c>
      <c r="I142" t="s">
        <v>280</v>
      </c>
      <c r="K142" s="6"/>
      <c r="L142" s="8">
        <f>VLOOKUP(P142,'Labour and Options'!$B$5:$S$417,18,FALSE)</f>
        <v>0</v>
      </c>
      <c r="M142" s="6">
        <f>VLOOKUP(P142,Travel!$B$6:$L$417,11,FALSE)</f>
        <v>0</v>
      </c>
      <c r="N142" s="6">
        <f>VLOOKUP(P142,ODC!$B$5:$K$417,10,FALSE)</f>
        <v>0</v>
      </c>
      <c r="P142" s="144" t="str">
        <f t="shared" si="2"/>
        <v>5.6.7.5    Migration Tool configuration / customization</v>
      </c>
    </row>
    <row r="143" spans="1:18" x14ac:dyDescent="0.35">
      <c r="A143" s="153" t="s">
        <v>370</v>
      </c>
      <c r="B143" s="147" t="s">
        <v>254</v>
      </c>
      <c r="C143" t="s">
        <v>871</v>
      </c>
      <c r="D143">
        <v>1</v>
      </c>
      <c r="E143">
        <v>1</v>
      </c>
      <c r="I143" t="s">
        <v>280</v>
      </c>
      <c r="K143" s="6"/>
      <c r="L143" s="8">
        <f>VLOOKUP(P143,'Labour and Options'!$B$5:$S$417,18,FALSE)</f>
        <v>0</v>
      </c>
      <c r="M143" s="6">
        <f>VLOOKUP(P143,Travel!$B$6:$L$417,11,FALSE)</f>
        <v>0</v>
      </c>
      <c r="N143" s="6">
        <f>VLOOKUP(P143,ODC!$B$5:$K$417,10,FALSE)</f>
        <v>0</v>
      </c>
      <c r="P143" s="144" t="str">
        <f t="shared" si="2"/>
        <v xml:space="preserve">5.6.7.6    Data Migration </v>
      </c>
    </row>
    <row r="144" spans="1:18" x14ac:dyDescent="0.35">
      <c r="A144" s="153" t="s">
        <v>371</v>
      </c>
      <c r="B144" s="147" t="s">
        <v>220</v>
      </c>
      <c r="C144" t="s">
        <v>871</v>
      </c>
      <c r="D144">
        <v>1</v>
      </c>
      <c r="E144">
        <v>1</v>
      </c>
      <c r="I144" t="s">
        <v>280</v>
      </c>
      <c r="K144" s="6"/>
      <c r="L144" s="8">
        <f>VLOOKUP(P144,'Labour and Options'!$B$5:$S$417,18,FALSE)</f>
        <v>0</v>
      </c>
      <c r="M144" s="6">
        <f>VLOOKUP(P144,Travel!$B$6:$L$417,11,FALSE)</f>
        <v>0</v>
      </c>
      <c r="N144" s="6">
        <f>VLOOKUP(P144,ODC!$B$5:$K$417,10,FALSE)</f>
        <v>0</v>
      </c>
      <c r="P144" s="144" t="str">
        <f t="shared" si="2"/>
        <v>5.6.7.7    Post Migration Information Assurance Test</v>
      </c>
    </row>
    <row r="145" spans="1:18" x14ac:dyDescent="0.35">
      <c r="A145" s="153" t="s">
        <v>372</v>
      </c>
      <c r="B145" s="147" t="s">
        <v>221</v>
      </c>
      <c r="C145" t="s">
        <v>795</v>
      </c>
      <c r="D145">
        <v>1</v>
      </c>
      <c r="E145">
        <v>2</v>
      </c>
      <c r="I145" t="s">
        <v>280</v>
      </c>
      <c r="K145" s="6"/>
      <c r="L145" s="8">
        <f>VLOOKUP(P145,'Labour and Options'!$B$5:$S$417,18,FALSE)</f>
        <v>0</v>
      </c>
      <c r="M145" s="6">
        <f>VLOOKUP(P145,Travel!$B$6:$L$417,11,FALSE)</f>
        <v>0</v>
      </c>
      <c r="N145" s="6">
        <f>VLOOKUP(P145,ODC!$B$5:$K$417,10,FALSE)</f>
        <v>0</v>
      </c>
      <c r="P145" s="144" t="str">
        <f t="shared" si="2"/>
        <v>5.6.7.8    Performance Tests, Test</v>
      </c>
    </row>
    <row r="146" spans="1:18" x14ac:dyDescent="0.35">
      <c r="A146" s="153" t="s">
        <v>741</v>
      </c>
      <c r="B146" s="147" t="s">
        <v>223</v>
      </c>
      <c r="C146" t="s">
        <v>795</v>
      </c>
      <c r="D146">
        <v>1</v>
      </c>
      <c r="E146">
        <v>2</v>
      </c>
      <c r="I146" t="s">
        <v>280</v>
      </c>
      <c r="K146" s="6"/>
      <c r="L146" s="8">
        <f>VLOOKUP(P146,'Labour and Options'!$B$5:$S$417,18,FALSE)</f>
        <v>0</v>
      </c>
      <c r="M146" s="6">
        <f>VLOOKUP(P146,Travel!$B$6:$L$417,11,FALSE)</f>
        <v>0</v>
      </c>
      <c r="N146" s="6">
        <f>VLOOKUP(P146,ODC!$B$5:$K$417,10,FALSE)</f>
        <v>0</v>
      </c>
      <c r="P146" s="144" t="str">
        <f t="shared" si="2"/>
        <v>5.6.7.9    Site Acceptance Test</v>
      </c>
    </row>
    <row r="147" spans="1:18" x14ac:dyDescent="0.35">
      <c r="A147" s="185" t="s">
        <v>373</v>
      </c>
      <c r="B147" s="183" t="s">
        <v>260</v>
      </c>
      <c r="C147" s="184"/>
      <c r="D147" s="184">
        <v>1</v>
      </c>
      <c r="E147" s="184"/>
      <c r="F147" s="184"/>
      <c r="G147" s="184"/>
      <c r="H147" s="184" t="s">
        <v>974</v>
      </c>
      <c r="I147" s="184" t="s">
        <v>280</v>
      </c>
      <c r="J147" s="184"/>
      <c r="K147" s="130"/>
      <c r="L147" s="125">
        <f>VLOOKUP(P147,'Labour and Options'!$B$5:$S$417,18,FALSE)</f>
        <v>0</v>
      </c>
      <c r="M147" s="130">
        <f>VLOOKUP(P147,Travel!$B$6:$L$417,11,FALSE)</f>
        <v>0</v>
      </c>
      <c r="N147" s="130">
        <f>VLOOKUP(P147,ODC!$B$5:$K$417,10,FALSE)</f>
        <v>0</v>
      </c>
      <c r="O147" s="184"/>
      <c r="P147" s="186" t="str">
        <f t="shared" si="2"/>
        <v>5.6.8    SER 8 : AIRCOM Ramstein</v>
      </c>
      <c r="Q147" s="184"/>
      <c r="R147" s="184"/>
    </row>
    <row r="148" spans="1:18" x14ac:dyDescent="0.35">
      <c r="A148" s="153" t="s">
        <v>374</v>
      </c>
      <c r="B148" s="147" t="s">
        <v>222</v>
      </c>
      <c r="C148" t="s">
        <v>871</v>
      </c>
      <c r="D148">
        <v>1</v>
      </c>
      <c r="I148" t="s">
        <v>280</v>
      </c>
      <c r="K148" s="6"/>
      <c r="L148" s="8">
        <f>VLOOKUP(P148,'Labour and Options'!$B$5:$S$417,18,FALSE)</f>
        <v>0</v>
      </c>
      <c r="M148" s="6">
        <f>VLOOKUP(P148,Travel!$B$6:$L$417,11,FALSE)</f>
        <v>0</v>
      </c>
      <c r="N148" s="6">
        <f>VLOOKUP(P148,ODC!$B$5:$K$417,10,FALSE)</f>
        <v>0</v>
      </c>
      <c r="P148" s="144" t="str">
        <f t="shared" si="2"/>
        <v>5.6.8.1    Pre Migration Meeting</v>
      </c>
    </row>
    <row r="149" spans="1:18" x14ac:dyDescent="0.35">
      <c r="A149" s="153" t="s">
        <v>375</v>
      </c>
      <c r="B149" s="147" t="s">
        <v>251</v>
      </c>
      <c r="C149" t="s">
        <v>868</v>
      </c>
      <c r="D149">
        <v>1</v>
      </c>
      <c r="E149">
        <v>1</v>
      </c>
      <c r="I149" t="s">
        <v>280</v>
      </c>
      <c r="K149" s="6"/>
      <c r="L149" s="8">
        <f>VLOOKUP(P149,'Labour and Options'!$B$5:$S$417,18,FALSE)</f>
        <v>0</v>
      </c>
      <c r="M149" s="6">
        <f>VLOOKUP(P149,Travel!$B$6:$L$417,11,FALSE)</f>
        <v>0</v>
      </c>
      <c r="N149" s="6">
        <f>VLOOKUP(P149,ODC!$B$5:$K$417,10,FALSE)</f>
        <v>0</v>
      </c>
      <c r="P149" s="144" t="str">
        <f t="shared" si="2"/>
        <v>5.6.8.2    Site Survey (IKM Tools)</v>
      </c>
    </row>
    <row r="150" spans="1:18" x14ac:dyDescent="0.35">
      <c r="A150" s="153" t="s">
        <v>376</v>
      </c>
      <c r="B150" s="147" t="s">
        <v>256</v>
      </c>
      <c r="C150" t="s">
        <v>872</v>
      </c>
      <c r="D150">
        <v>1</v>
      </c>
      <c r="E150">
        <v>2</v>
      </c>
      <c r="I150" t="s">
        <v>280</v>
      </c>
      <c r="K150" s="6"/>
      <c r="L150" s="8">
        <f>VLOOKUP(P150,'Labour and Options'!$B$5:$S$417,18,FALSE)</f>
        <v>0</v>
      </c>
      <c r="M150" s="6">
        <f>VLOOKUP(P150,Travel!$B$6:$L$417,11,FALSE)</f>
        <v>0</v>
      </c>
      <c r="N150" s="6">
        <f>VLOOKUP(P150,ODC!$B$5:$K$417,10,FALSE)</f>
        <v>0</v>
      </c>
      <c r="P150" s="144" t="str">
        <f t="shared" si="2"/>
        <v>5.6.8.3    Support Site Activation (ON &amp; PBN)</v>
      </c>
    </row>
    <row r="151" spans="1:18" x14ac:dyDescent="0.35">
      <c r="A151" s="153" t="s">
        <v>742</v>
      </c>
      <c r="B151" s="147" t="s">
        <v>219</v>
      </c>
      <c r="C151" t="s">
        <v>871</v>
      </c>
      <c r="D151">
        <v>1</v>
      </c>
      <c r="E151">
        <v>1</v>
      </c>
      <c r="I151" t="s">
        <v>280</v>
      </c>
      <c r="K151" s="6"/>
      <c r="L151" s="8">
        <f>VLOOKUP(P151,'Labour and Options'!$B$5:$S$417,18,FALSE)</f>
        <v>0</v>
      </c>
      <c r="M151" s="6">
        <f>VLOOKUP(P151,Travel!$B$6:$L$417,11,FALSE)</f>
        <v>0</v>
      </c>
      <c r="N151" s="6">
        <f>VLOOKUP(P151,ODC!$B$5:$K$417,10,FALSE)</f>
        <v>0</v>
      </c>
      <c r="P151" s="144" t="str">
        <f t="shared" si="2"/>
        <v>5.6.8.4    Migration Tool configuration / customization</v>
      </c>
    </row>
    <row r="152" spans="1:18" x14ac:dyDescent="0.35">
      <c r="A152" s="153" t="s">
        <v>377</v>
      </c>
      <c r="B152" s="147" t="s">
        <v>254</v>
      </c>
      <c r="C152" t="s">
        <v>871</v>
      </c>
      <c r="D152">
        <v>1</v>
      </c>
      <c r="E152">
        <v>1</v>
      </c>
      <c r="I152" t="s">
        <v>280</v>
      </c>
      <c r="K152" s="6"/>
      <c r="L152" s="8">
        <f>VLOOKUP(P152,'Labour and Options'!$B$5:$S$417,18,FALSE)</f>
        <v>0</v>
      </c>
      <c r="M152" s="6">
        <f>VLOOKUP(P152,Travel!$B$6:$L$417,11,FALSE)</f>
        <v>0</v>
      </c>
      <c r="N152" s="6">
        <f>VLOOKUP(P152,ODC!$B$5:$K$417,10,FALSE)</f>
        <v>0</v>
      </c>
      <c r="P152" s="144" t="str">
        <f t="shared" si="2"/>
        <v xml:space="preserve">5.6.8.5    Data Migration </v>
      </c>
    </row>
    <row r="153" spans="1:18" x14ac:dyDescent="0.35">
      <c r="A153" s="153" t="s">
        <v>378</v>
      </c>
      <c r="B153" s="147" t="s">
        <v>220</v>
      </c>
      <c r="C153" t="s">
        <v>871</v>
      </c>
      <c r="D153">
        <v>1</v>
      </c>
      <c r="E153">
        <v>1</v>
      </c>
      <c r="I153" t="s">
        <v>280</v>
      </c>
      <c r="K153" s="6"/>
      <c r="L153" s="8">
        <f>VLOOKUP(P153,'Labour and Options'!$B$5:$S$417,18,FALSE)</f>
        <v>0</v>
      </c>
      <c r="M153" s="6">
        <f>VLOOKUP(P153,Travel!$B$6:$L$417,11,FALSE)</f>
        <v>0</v>
      </c>
      <c r="N153" s="6">
        <f>VLOOKUP(P153,ODC!$B$5:$K$417,10,FALSE)</f>
        <v>0</v>
      </c>
      <c r="P153" s="144" t="str">
        <f t="shared" si="2"/>
        <v>5.6.8.6    Post Migration Information Assurance Test</v>
      </c>
    </row>
    <row r="154" spans="1:18" x14ac:dyDescent="0.35">
      <c r="A154" s="153" t="s">
        <v>379</v>
      </c>
      <c r="B154" s="147" t="s">
        <v>221</v>
      </c>
      <c r="C154" t="s">
        <v>795</v>
      </c>
      <c r="D154">
        <v>1</v>
      </c>
      <c r="E154">
        <v>2</v>
      </c>
      <c r="I154" t="s">
        <v>280</v>
      </c>
      <c r="K154" s="6"/>
      <c r="L154" s="8">
        <f>VLOOKUP(P154,'Labour and Options'!$B$5:$S$417,18,FALSE)</f>
        <v>0</v>
      </c>
      <c r="M154" s="6">
        <f>VLOOKUP(P154,Travel!$B$6:$L$417,11,FALSE)</f>
        <v>0</v>
      </c>
      <c r="N154" s="6">
        <f>VLOOKUP(P154,ODC!$B$5:$K$417,10,FALSE)</f>
        <v>0</v>
      </c>
      <c r="P154" s="144" t="str">
        <f t="shared" si="2"/>
        <v>5.6.8.7    Performance Tests, Test</v>
      </c>
    </row>
    <row r="155" spans="1:18" x14ac:dyDescent="0.35">
      <c r="A155" s="153" t="s">
        <v>380</v>
      </c>
      <c r="B155" s="147" t="s">
        <v>223</v>
      </c>
      <c r="C155" t="s">
        <v>795</v>
      </c>
      <c r="D155">
        <v>1</v>
      </c>
      <c r="E155">
        <v>2</v>
      </c>
      <c r="I155" t="s">
        <v>280</v>
      </c>
      <c r="K155" s="6"/>
      <c r="L155" s="8">
        <f>VLOOKUP(P155,'Labour and Options'!$B$5:$S$417,18,FALSE)</f>
        <v>0</v>
      </c>
      <c r="M155" s="6">
        <f>VLOOKUP(P155,Travel!$B$6:$L$417,11,FALSE)</f>
        <v>0</v>
      </c>
      <c r="N155" s="6">
        <f>VLOOKUP(P155,ODC!$B$5:$K$417,10,FALSE)</f>
        <v>0</v>
      </c>
      <c r="P155" s="144" t="str">
        <f t="shared" si="2"/>
        <v>5.6.8.8    Site Acceptance Test</v>
      </c>
    </row>
    <row r="156" spans="1:18" x14ac:dyDescent="0.35">
      <c r="A156" s="185" t="s">
        <v>381</v>
      </c>
      <c r="B156" s="183" t="s">
        <v>261</v>
      </c>
      <c r="C156" s="184"/>
      <c r="D156" s="184">
        <v>1</v>
      </c>
      <c r="E156" s="184"/>
      <c r="F156" s="184"/>
      <c r="G156" s="184"/>
      <c r="H156" s="184" t="s">
        <v>974</v>
      </c>
      <c r="I156" s="184" t="s">
        <v>280</v>
      </c>
      <c r="J156" s="184"/>
      <c r="K156" s="130"/>
      <c r="L156" s="125">
        <f>VLOOKUP(P156,'Labour and Options'!$B$5:$S$417,18,FALSE)</f>
        <v>0</v>
      </c>
      <c r="M156" s="130">
        <f>VLOOKUP(P156,Travel!$B$6:$L$417,11,FALSE)</f>
        <v>0</v>
      </c>
      <c r="N156" s="130">
        <f>VLOOKUP(P156,ODC!$B$5:$K$417,10,FALSE)</f>
        <v>0</v>
      </c>
      <c r="O156" s="184"/>
      <c r="P156" s="186" t="str">
        <f t="shared" si="2"/>
        <v>5.6.9    SER 9:  : LANDCOM Izmir</v>
      </c>
      <c r="Q156" s="184"/>
      <c r="R156" s="184"/>
    </row>
    <row r="157" spans="1:18" x14ac:dyDescent="0.35">
      <c r="A157" s="153" t="s">
        <v>382</v>
      </c>
      <c r="B157" s="147" t="s">
        <v>222</v>
      </c>
      <c r="C157" t="s">
        <v>871</v>
      </c>
      <c r="D157">
        <v>1</v>
      </c>
      <c r="I157" t="s">
        <v>280</v>
      </c>
      <c r="K157" s="6"/>
      <c r="L157" s="8">
        <f>VLOOKUP(P157,'Labour and Options'!$B$5:$S$417,18,FALSE)</f>
        <v>0</v>
      </c>
      <c r="M157" s="6">
        <f>VLOOKUP(P157,Travel!$B$6:$L$417,11,FALSE)</f>
        <v>0</v>
      </c>
      <c r="N157" s="6">
        <f>VLOOKUP(P157,ODC!$B$5:$K$417,10,FALSE)</f>
        <v>0</v>
      </c>
      <c r="P157" s="144" t="str">
        <f t="shared" si="2"/>
        <v>5.6.9.1    Pre Migration Meeting</v>
      </c>
    </row>
    <row r="158" spans="1:18" x14ac:dyDescent="0.35">
      <c r="A158" s="153" t="s">
        <v>383</v>
      </c>
      <c r="B158" s="147" t="s">
        <v>251</v>
      </c>
      <c r="C158" t="s">
        <v>868</v>
      </c>
      <c r="D158">
        <v>1</v>
      </c>
      <c r="E158">
        <v>1</v>
      </c>
      <c r="I158" t="s">
        <v>280</v>
      </c>
      <c r="K158" s="6"/>
      <c r="L158" s="8">
        <f>VLOOKUP(P158,'Labour and Options'!$B$5:$S$417,18,FALSE)</f>
        <v>0</v>
      </c>
      <c r="M158" s="6">
        <f>VLOOKUP(P158,Travel!$B$6:$L$417,11,FALSE)</f>
        <v>0</v>
      </c>
      <c r="N158" s="6">
        <f>VLOOKUP(P158,ODC!$B$5:$K$417,10,FALSE)</f>
        <v>0</v>
      </c>
      <c r="P158" s="144" t="str">
        <f t="shared" si="2"/>
        <v>5.6.9.2    Site Survey (IKM Tools)</v>
      </c>
    </row>
    <row r="159" spans="1:18" x14ac:dyDescent="0.35">
      <c r="A159" s="153" t="s">
        <v>384</v>
      </c>
      <c r="B159" s="147" t="s">
        <v>256</v>
      </c>
      <c r="C159" t="s">
        <v>872</v>
      </c>
      <c r="D159">
        <v>1</v>
      </c>
      <c r="E159">
        <v>2</v>
      </c>
      <c r="I159" t="s">
        <v>280</v>
      </c>
      <c r="K159" s="6"/>
      <c r="L159" s="8">
        <f>VLOOKUP(P159,'Labour and Options'!$B$5:$S$417,18,FALSE)</f>
        <v>0</v>
      </c>
      <c r="M159" s="6">
        <f>VLOOKUP(P159,Travel!$B$6:$L$417,11,FALSE)</f>
        <v>0</v>
      </c>
      <c r="N159" s="6">
        <f>VLOOKUP(P159,ODC!$B$5:$K$417,10,FALSE)</f>
        <v>0</v>
      </c>
      <c r="P159" s="144" t="str">
        <f t="shared" si="2"/>
        <v>5.6.9.3    Support Site Activation (ON &amp; PBN)</v>
      </c>
    </row>
    <row r="160" spans="1:18" x14ac:dyDescent="0.35">
      <c r="A160" s="153" t="s">
        <v>743</v>
      </c>
      <c r="B160" s="147" t="s">
        <v>219</v>
      </c>
      <c r="C160" t="s">
        <v>871</v>
      </c>
      <c r="D160">
        <v>1</v>
      </c>
      <c r="E160">
        <v>1</v>
      </c>
      <c r="I160" t="s">
        <v>280</v>
      </c>
      <c r="K160" s="6"/>
      <c r="L160" s="8">
        <f>VLOOKUP(P160,'Labour and Options'!$B$5:$S$417,18,FALSE)</f>
        <v>0</v>
      </c>
      <c r="M160" s="6">
        <f>VLOOKUP(P160,Travel!$B$6:$L$417,11,FALSE)</f>
        <v>0</v>
      </c>
      <c r="N160" s="6">
        <f>VLOOKUP(P160,ODC!$B$5:$K$417,10,FALSE)</f>
        <v>0</v>
      </c>
      <c r="P160" s="144" t="str">
        <f t="shared" si="2"/>
        <v>5.6.9.4    Migration Tool configuration / customization</v>
      </c>
    </row>
    <row r="161" spans="1:18" x14ac:dyDescent="0.35">
      <c r="A161" s="153" t="s">
        <v>385</v>
      </c>
      <c r="B161" s="147" t="s">
        <v>254</v>
      </c>
      <c r="C161" t="s">
        <v>871</v>
      </c>
      <c r="D161">
        <v>1</v>
      </c>
      <c r="E161">
        <v>1</v>
      </c>
      <c r="I161" t="s">
        <v>280</v>
      </c>
      <c r="K161" s="6"/>
      <c r="L161" s="8">
        <f>VLOOKUP(P161,'Labour and Options'!$B$5:$S$417,18,FALSE)</f>
        <v>0</v>
      </c>
      <c r="M161" s="6">
        <f>VLOOKUP(P161,Travel!$B$6:$L$417,11,FALSE)</f>
        <v>0</v>
      </c>
      <c r="N161" s="6">
        <f>VLOOKUP(P161,ODC!$B$5:$K$417,10,FALSE)</f>
        <v>0</v>
      </c>
      <c r="P161" s="144" t="str">
        <f t="shared" si="2"/>
        <v xml:space="preserve">5.6.9.5    Data Migration </v>
      </c>
    </row>
    <row r="162" spans="1:18" x14ac:dyDescent="0.35">
      <c r="A162" s="153" t="s">
        <v>386</v>
      </c>
      <c r="B162" s="147" t="s">
        <v>220</v>
      </c>
      <c r="C162" t="s">
        <v>871</v>
      </c>
      <c r="D162">
        <v>1</v>
      </c>
      <c r="E162">
        <v>1</v>
      </c>
      <c r="I162" t="s">
        <v>280</v>
      </c>
      <c r="K162" s="6"/>
      <c r="L162" s="8">
        <f>VLOOKUP(P162,'Labour and Options'!$B$5:$S$417,18,FALSE)</f>
        <v>0</v>
      </c>
      <c r="M162" s="6">
        <f>VLOOKUP(P162,Travel!$B$6:$L$417,11,FALSE)</f>
        <v>0</v>
      </c>
      <c r="N162" s="6">
        <f>VLOOKUP(P162,ODC!$B$5:$K$417,10,FALSE)</f>
        <v>0</v>
      </c>
      <c r="P162" s="144" t="str">
        <f t="shared" si="2"/>
        <v>5.6.9.6    Post Migration Information Assurance Test</v>
      </c>
    </row>
    <row r="163" spans="1:18" x14ac:dyDescent="0.35">
      <c r="A163" s="153" t="s">
        <v>387</v>
      </c>
      <c r="B163" s="147" t="s">
        <v>221</v>
      </c>
      <c r="C163" t="s">
        <v>795</v>
      </c>
      <c r="D163">
        <v>1</v>
      </c>
      <c r="E163">
        <v>2</v>
      </c>
      <c r="I163" t="s">
        <v>280</v>
      </c>
      <c r="K163" s="6"/>
      <c r="L163" s="8">
        <f>VLOOKUP(P163,'Labour and Options'!$B$5:$S$417,18,FALSE)</f>
        <v>0</v>
      </c>
      <c r="M163" s="6">
        <f>VLOOKUP(P163,Travel!$B$6:$L$417,11,FALSE)</f>
        <v>0</v>
      </c>
      <c r="N163" s="6">
        <f>VLOOKUP(P163,ODC!$B$5:$K$417,10,FALSE)</f>
        <v>0</v>
      </c>
      <c r="P163" s="144" t="str">
        <f t="shared" si="2"/>
        <v>5.6.9.7    Performance Tests, Test</v>
      </c>
    </row>
    <row r="164" spans="1:18" x14ac:dyDescent="0.35">
      <c r="A164" s="153" t="s">
        <v>388</v>
      </c>
      <c r="B164" s="147" t="s">
        <v>223</v>
      </c>
      <c r="C164" t="s">
        <v>795</v>
      </c>
      <c r="D164">
        <v>1</v>
      </c>
      <c r="E164">
        <v>2</v>
      </c>
      <c r="I164" t="s">
        <v>280</v>
      </c>
      <c r="K164" s="6"/>
      <c r="L164" s="8">
        <f>VLOOKUP(P164,'Labour and Options'!$B$5:$S$417,18,FALSE)</f>
        <v>0</v>
      </c>
      <c r="M164" s="6">
        <f>VLOOKUP(P164,Travel!$B$6:$L$417,11,FALSE)</f>
        <v>0</v>
      </c>
      <c r="N164" s="6">
        <f>VLOOKUP(P164,ODC!$B$5:$K$417,10,FALSE)</f>
        <v>0</v>
      </c>
      <c r="P164" s="144" t="str">
        <f t="shared" si="2"/>
        <v>5.6.9.8    Site Acceptance Test</v>
      </c>
    </row>
    <row r="165" spans="1:18" x14ac:dyDescent="0.35">
      <c r="A165" s="185" t="s">
        <v>389</v>
      </c>
      <c r="B165" s="183" t="s">
        <v>262</v>
      </c>
      <c r="C165" s="184"/>
      <c r="D165" s="184">
        <v>1</v>
      </c>
      <c r="E165" s="184"/>
      <c r="F165" s="184"/>
      <c r="G165" s="184"/>
      <c r="H165" s="184" t="s">
        <v>974</v>
      </c>
      <c r="I165" s="184" t="s">
        <v>280</v>
      </c>
      <c r="J165" s="184"/>
      <c r="K165" s="130"/>
      <c r="L165" s="125">
        <f>VLOOKUP(P165,'Labour and Options'!$B$5:$S$417,18,FALSE)</f>
        <v>0</v>
      </c>
      <c r="M165" s="130">
        <f>VLOOKUP(P165,Travel!$B$6:$L$417,11,FALSE)</f>
        <v>0</v>
      </c>
      <c r="N165" s="130">
        <f>VLOOKUP(P165,ODC!$B$5:$K$417,10,FALSE)</f>
        <v>0</v>
      </c>
      <c r="O165" s="184"/>
      <c r="P165" s="186" t="str">
        <f t="shared" si="2"/>
        <v>5.6.10    SER 10 : MARCOM Northwood</v>
      </c>
      <c r="Q165" s="184"/>
      <c r="R165" s="184"/>
    </row>
    <row r="166" spans="1:18" x14ac:dyDescent="0.35">
      <c r="A166" s="153" t="s">
        <v>390</v>
      </c>
      <c r="B166" s="147" t="s">
        <v>222</v>
      </c>
      <c r="C166" t="s">
        <v>871</v>
      </c>
      <c r="D166">
        <v>1</v>
      </c>
      <c r="I166" t="s">
        <v>280</v>
      </c>
      <c r="K166" s="6"/>
      <c r="L166" s="8">
        <f>VLOOKUP(P166,'Labour and Options'!$B$5:$S$417,18,FALSE)</f>
        <v>0</v>
      </c>
      <c r="M166" s="6">
        <f>VLOOKUP(P166,Travel!$B$6:$L$417,11,FALSE)</f>
        <v>0</v>
      </c>
      <c r="N166" s="6">
        <f>VLOOKUP(P166,ODC!$B$5:$K$417,10,FALSE)</f>
        <v>0</v>
      </c>
      <c r="P166" s="144" t="str">
        <f t="shared" si="2"/>
        <v>5.6.10.1    Pre Migration Meeting</v>
      </c>
    </row>
    <row r="167" spans="1:18" x14ac:dyDescent="0.35">
      <c r="A167" s="153" t="s">
        <v>391</v>
      </c>
      <c r="B167" s="147" t="s">
        <v>251</v>
      </c>
      <c r="C167" t="s">
        <v>868</v>
      </c>
      <c r="D167">
        <v>1</v>
      </c>
      <c r="E167">
        <v>1</v>
      </c>
      <c r="I167" t="s">
        <v>280</v>
      </c>
      <c r="K167" s="6"/>
      <c r="L167" s="8">
        <f>VLOOKUP(P167,'Labour and Options'!$B$5:$S$417,18,FALSE)</f>
        <v>0</v>
      </c>
      <c r="M167" s="6">
        <f>VLOOKUP(P167,Travel!$B$6:$L$417,11,FALSE)</f>
        <v>0</v>
      </c>
      <c r="N167" s="6">
        <f>VLOOKUP(P167,ODC!$B$5:$K$417,10,FALSE)</f>
        <v>0</v>
      </c>
      <c r="P167" s="144" t="str">
        <f t="shared" si="2"/>
        <v>5.6.10.2    Site Survey (IKM Tools)</v>
      </c>
    </row>
    <row r="168" spans="1:18" x14ac:dyDescent="0.35">
      <c r="A168" s="153" t="s">
        <v>392</v>
      </c>
      <c r="B168" s="147" t="s">
        <v>256</v>
      </c>
      <c r="C168" t="s">
        <v>872</v>
      </c>
      <c r="D168">
        <v>1</v>
      </c>
      <c r="E168">
        <v>2</v>
      </c>
      <c r="I168" t="s">
        <v>280</v>
      </c>
      <c r="K168" s="6"/>
      <c r="L168" s="8">
        <f>VLOOKUP(P168,'Labour and Options'!$B$5:$S$417,18,FALSE)</f>
        <v>0</v>
      </c>
      <c r="M168" s="6">
        <f>VLOOKUP(P168,Travel!$B$6:$L$417,11,FALSE)</f>
        <v>0</v>
      </c>
      <c r="N168" s="6">
        <f>VLOOKUP(P168,ODC!$B$5:$K$417,10,FALSE)</f>
        <v>0</v>
      </c>
      <c r="P168" s="144" t="str">
        <f t="shared" si="2"/>
        <v>5.6.10.3    Support Site Activation (ON &amp; PBN)</v>
      </c>
    </row>
    <row r="169" spans="1:18" x14ac:dyDescent="0.35">
      <c r="A169" s="153" t="s">
        <v>744</v>
      </c>
      <c r="B169" s="147" t="s">
        <v>219</v>
      </c>
      <c r="C169" t="s">
        <v>871</v>
      </c>
      <c r="D169">
        <v>1</v>
      </c>
      <c r="E169">
        <v>1</v>
      </c>
      <c r="I169" t="s">
        <v>280</v>
      </c>
      <c r="K169" s="6"/>
      <c r="L169" s="8">
        <f>VLOOKUP(P169,'Labour and Options'!$B$5:$S$417,18,FALSE)</f>
        <v>0</v>
      </c>
      <c r="M169" s="6">
        <f>VLOOKUP(P169,Travel!$B$6:$L$417,11,FALSE)</f>
        <v>0</v>
      </c>
      <c r="N169" s="6">
        <f>VLOOKUP(P169,ODC!$B$5:$K$417,10,FALSE)</f>
        <v>0</v>
      </c>
      <c r="P169" s="144" t="str">
        <f t="shared" si="2"/>
        <v>5.6.10.4    Migration Tool configuration / customization</v>
      </c>
    </row>
    <row r="170" spans="1:18" x14ac:dyDescent="0.35">
      <c r="A170" s="153" t="s">
        <v>393</v>
      </c>
      <c r="B170" s="147" t="s">
        <v>254</v>
      </c>
      <c r="C170" t="s">
        <v>871</v>
      </c>
      <c r="D170">
        <v>1</v>
      </c>
      <c r="E170">
        <v>1</v>
      </c>
      <c r="I170" t="s">
        <v>280</v>
      </c>
      <c r="K170" s="6"/>
      <c r="L170" s="8">
        <f>VLOOKUP(P170,'Labour and Options'!$B$5:$S$417,18,FALSE)</f>
        <v>0</v>
      </c>
      <c r="M170" s="6">
        <f>VLOOKUP(P170,Travel!$B$6:$L$417,11,FALSE)</f>
        <v>0</v>
      </c>
      <c r="N170" s="6">
        <f>VLOOKUP(P170,ODC!$B$5:$K$417,10,FALSE)</f>
        <v>0</v>
      </c>
      <c r="P170" s="144" t="str">
        <f t="shared" si="2"/>
        <v xml:space="preserve">5.6.10.5    Data Migration </v>
      </c>
    </row>
    <row r="171" spans="1:18" x14ac:dyDescent="0.35">
      <c r="A171" s="153" t="s">
        <v>394</v>
      </c>
      <c r="B171" s="147" t="s">
        <v>220</v>
      </c>
      <c r="C171" t="s">
        <v>871</v>
      </c>
      <c r="D171">
        <v>1</v>
      </c>
      <c r="E171">
        <v>1</v>
      </c>
      <c r="I171" t="s">
        <v>280</v>
      </c>
      <c r="K171" s="6"/>
      <c r="L171" s="8">
        <f>VLOOKUP(P171,'Labour and Options'!$B$5:$S$417,18,FALSE)</f>
        <v>0</v>
      </c>
      <c r="M171" s="6">
        <f>VLOOKUP(P171,Travel!$B$6:$L$417,11,FALSE)</f>
        <v>0</v>
      </c>
      <c r="N171" s="6">
        <f>VLOOKUP(P171,ODC!$B$5:$K$417,10,FALSE)</f>
        <v>0</v>
      </c>
      <c r="P171" s="144" t="str">
        <f t="shared" si="2"/>
        <v>5.6.10.6    Post Migration Information Assurance Test</v>
      </c>
    </row>
    <row r="172" spans="1:18" x14ac:dyDescent="0.35">
      <c r="A172" s="153" t="s">
        <v>395</v>
      </c>
      <c r="B172" s="147" t="s">
        <v>221</v>
      </c>
      <c r="C172" t="s">
        <v>795</v>
      </c>
      <c r="D172">
        <v>1</v>
      </c>
      <c r="E172">
        <v>2</v>
      </c>
      <c r="I172" t="s">
        <v>280</v>
      </c>
      <c r="K172" s="6"/>
      <c r="L172" s="8">
        <f>VLOOKUP(P172,'Labour and Options'!$B$5:$S$417,18,FALSE)</f>
        <v>0</v>
      </c>
      <c r="M172" s="6">
        <f>VLOOKUP(P172,Travel!$B$6:$L$417,11,FALSE)</f>
        <v>0</v>
      </c>
      <c r="N172" s="6">
        <f>VLOOKUP(P172,ODC!$B$5:$K$417,10,FALSE)</f>
        <v>0</v>
      </c>
      <c r="P172" s="144" t="str">
        <f t="shared" si="2"/>
        <v>5.6.10.7    Performance Tests, Test</v>
      </c>
    </row>
    <row r="173" spans="1:18" x14ac:dyDescent="0.35">
      <c r="A173" s="153" t="s">
        <v>396</v>
      </c>
      <c r="B173" s="147" t="s">
        <v>223</v>
      </c>
      <c r="C173" t="s">
        <v>795</v>
      </c>
      <c r="D173">
        <v>1</v>
      </c>
      <c r="E173">
        <v>2</v>
      </c>
      <c r="I173" t="s">
        <v>280</v>
      </c>
      <c r="K173" s="6"/>
      <c r="L173" s="8">
        <f>VLOOKUP(P173,'Labour and Options'!$B$5:$S$417,18,FALSE)</f>
        <v>0</v>
      </c>
      <c r="M173" s="6">
        <f>VLOOKUP(P173,Travel!$B$6:$L$417,11,FALSE)</f>
        <v>0</v>
      </c>
      <c r="N173" s="6">
        <f>VLOOKUP(P173,ODC!$B$5:$K$417,10,FALSE)</f>
        <v>0</v>
      </c>
      <c r="P173" s="144" t="str">
        <f t="shared" si="2"/>
        <v>5.6.10.8    Site Acceptance Test</v>
      </c>
    </row>
    <row r="174" spans="1:18" x14ac:dyDescent="0.35">
      <c r="A174" s="185" t="s">
        <v>397</v>
      </c>
      <c r="B174" s="183" t="s">
        <v>263</v>
      </c>
      <c r="C174" s="184"/>
      <c r="D174" s="184">
        <v>1</v>
      </c>
      <c r="E174" s="184"/>
      <c r="F174" s="184"/>
      <c r="G174" s="184"/>
      <c r="H174" s="184" t="s">
        <v>974</v>
      </c>
      <c r="I174" s="184" t="s">
        <v>280</v>
      </c>
      <c r="J174" s="184"/>
      <c r="K174" s="130"/>
      <c r="L174" s="125">
        <f>VLOOKUP(P174,'Labour and Options'!$B$5:$S$417,18,FALSE)</f>
        <v>0</v>
      </c>
      <c r="M174" s="130">
        <f>VLOOKUP(P174,Travel!$B$6:$L$417,11,FALSE)</f>
        <v>0</v>
      </c>
      <c r="N174" s="130">
        <f>VLOOKUP(P174,ODC!$B$5:$K$417,10,FALSE)</f>
        <v>0</v>
      </c>
      <c r="O174" s="184"/>
      <c r="P174" s="186" t="str">
        <f t="shared" si="2"/>
        <v>5.6.11    SER 11 : JAALC Monsanto</v>
      </c>
      <c r="Q174" s="184"/>
      <c r="R174" s="184"/>
    </row>
    <row r="175" spans="1:18" x14ac:dyDescent="0.35">
      <c r="A175" s="153" t="s">
        <v>398</v>
      </c>
      <c r="B175" s="147" t="s">
        <v>222</v>
      </c>
      <c r="C175" t="s">
        <v>871</v>
      </c>
      <c r="D175">
        <v>1</v>
      </c>
      <c r="I175" t="s">
        <v>280</v>
      </c>
      <c r="K175" s="6"/>
      <c r="L175" s="8">
        <f>VLOOKUP(P175,'Labour and Options'!$B$5:$S$417,18,FALSE)</f>
        <v>0</v>
      </c>
      <c r="M175" s="6">
        <f>VLOOKUP(P175,Travel!$B$6:$L$417,11,FALSE)</f>
        <v>0</v>
      </c>
      <c r="N175" s="6">
        <f>VLOOKUP(P175,ODC!$B$5:$K$417,10,FALSE)</f>
        <v>0</v>
      </c>
      <c r="P175" s="144" t="str">
        <f t="shared" si="2"/>
        <v>5.6.11.1    Pre Migration Meeting</v>
      </c>
    </row>
    <row r="176" spans="1:18" x14ac:dyDescent="0.35">
      <c r="A176" s="153" t="s">
        <v>399</v>
      </c>
      <c r="B176" s="147" t="s">
        <v>251</v>
      </c>
      <c r="C176" t="s">
        <v>868</v>
      </c>
      <c r="D176">
        <v>1</v>
      </c>
      <c r="E176">
        <v>1</v>
      </c>
      <c r="I176" t="s">
        <v>280</v>
      </c>
      <c r="K176" s="6"/>
      <c r="L176" s="8">
        <f>VLOOKUP(P176,'Labour and Options'!$B$5:$S$417,18,FALSE)</f>
        <v>0</v>
      </c>
      <c r="M176" s="6">
        <f>VLOOKUP(P176,Travel!$B$6:$L$417,11,FALSE)</f>
        <v>0</v>
      </c>
      <c r="N176" s="6">
        <f>VLOOKUP(P176,ODC!$B$5:$K$417,10,FALSE)</f>
        <v>0</v>
      </c>
      <c r="P176" s="144" t="str">
        <f t="shared" si="2"/>
        <v>5.6.11.2    Site Survey (IKM Tools)</v>
      </c>
    </row>
    <row r="177" spans="1:18" x14ac:dyDescent="0.35">
      <c r="A177" s="153" t="s">
        <v>400</v>
      </c>
      <c r="B177" s="147" t="s">
        <v>256</v>
      </c>
      <c r="C177" t="s">
        <v>872</v>
      </c>
      <c r="D177">
        <v>1</v>
      </c>
      <c r="E177">
        <v>2</v>
      </c>
      <c r="I177" t="s">
        <v>280</v>
      </c>
      <c r="K177" s="6"/>
      <c r="L177" s="8">
        <f>VLOOKUP(P177,'Labour and Options'!$B$5:$S$417,18,FALSE)</f>
        <v>0</v>
      </c>
      <c r="M177" s="6">
        <f>VLOOKUP(P177,Travel!$B$6:$L$417,11,FALSE)</f>
        <v>0</v>
      </c>
      <c r="N177" s="6">
        <f>VLOOKUP(P177,ODC!$B$5:$K$417,10,FALSE)</f>
        <v>0</v>
      </c>
      <c r="P177" s="144" t="str">
        <f t="shared" si="2"/>
        <v>5.6.11.3    Support Site Activation (ON &amp; PBN)</v>
      </c>
    </row>
    <row r="178" spans="1:18" x14ac:dyDescent="0.35">
      <c r="A178" s="153" t="s">
        <v>745</v>
      </c>
      <c r="B178" s="147" t="s">
        <v>219</v>
      </c>
      <c r="C178" t="s">
        <v>871</v>
      </c>
      <c r="D178">
        <v>1</v>
      </c>
      <c r="E178">
        <v>1</v>
      </c>
      <c r="I178" t="s">
        <v>280</v>
      </c>
      <c r="K178" s="6"/>
      <c r="L178" s="8">
        <f>VLOOKUP(P178,'Labour and Options'!$B$5:$S$417,18,FALSE)</f>
        <v>0</v>
      </c>
      <c r="M178" s="6">
        <f>VLOOKUP(P178,Travel!$B$6:$L$417,11,FALSE)</f>
        <v>0</v>
      </c>
      <c r="N178" s="6">
        <f>VLOOKUP(P178,ODC!$B$5:$K$417,10,FALSE)</f>
        <v>0</v>
      </c>
      <c r="P178" s="144" t="str">
        <f t="shared" si="2"/>
        <v>5.6.11.4    Migration Tool configuration / customization</v>
      </c>
    </row>
    <row r="179" spans="1:18" x14ac:dyDescent="0.35">
      <c r="A179" s="153" t="s">
        <v>401</v>
      </c>
      <c r="B179" s="147" t="s">
        <v>254</v>
      </c>
      <c r="C179" t="s">
        <v>871</v>
      </c>
      <c r="D179">
        <v>1</v>
      </c>
      <c r="E179">
        <v>1</v>
      </c>
      <c r="I179" t="s">
        <v>280</v>
      </c>
      <c r="K179" s="6"/>
      <c r="L179" s="8">
        <f>VLOOKUP(P179,'Labour and Options'!$B$5:$S$417,18,FALSE)</f>
        <v>0</v>
      </c>
      <c r="M179" s="6">
        <f>VLOOKUP(P179,Travel!$B$6:$L$417,11,FALSE)</f>
        <v>0</v>
      </c>
      <c r="N179" s="6">
        <f>VLOOKUP(P179,ODC!$B$5:$K$417,10,FALSE)</f>
        <v>0</v>
      </c>
      <c r="P179" s="144" t="str">
        <f t="shared" si="2"/>
        <v xml:space="preserve">5.6.11.5    Data Migration </v>
      </c>
    </row>
    <row r="180" spans="1:18" x14ac:dyDescent="0.35">
      <c r="A180" s="153" t="s">
        <v>402</v>
      </c>
      <c r="B180" s="147" t="s">
        <v>220</v>
      </c>
      <c r="C180" t="s">
        <v>871</v>
      </c>
      <c r="D180">
        <v>1</v>
      </c>
      <c r="E180">
        <v>1</v>
      </c>
      <c r="I180" t="s">
        <v>280</v>
      </c>
      <c r="K180" s="6"/>
      <c r="L180" s="8">
        <f>VLOOKUP(P180,'Labour and Options'!$B$5:$S$417,18,FALSE)</f>
        <v>0</v>
      </c>
      <c r="M180" s="6">
        <f>VLOOKUP(P180,Travel!$B$6:$L$417,11,FALSE)</f>
        <v>0</v>
      </c>
      <c r="N180" s="6">
        <f>VLOOKUP(P180,ODC!$B$5:$K$417,10,FALSE)</f>
        <v>0</v>
      </c>
      <c r="P180" s="144" t="str">
        <f t="shared" si="2"/>
        <v>5.6.11.6    Post Migration Information Assurance Test</v>
      </c>
    </row>
    <row r="181" spans="1:18" x14ac:dyDescent="0.35">
      <c r="A181" s="153" t="s">
        <v>403</v>
      </c>
      <c r="B181" s="147" t="s">
        <v>221</v>
      </c>
      <c r="C181" t="s">
        <v>795</v>
      </c>
      <c r="D181">
        <v>1</v>
      </c>
      <c r="E181">
        <v>2</v>
      </c>
      <c r="I181" t="s">
        <v>280</v>
      </c>
      <c r="K181" s="6"/>
      <c r="L181" s="8">
        <f>VLOOKUP(P181,'Labour and Options'!$B$5:$S$417,18,FALSE)</f>
        <v>0</v>
      </c>
      <c r="M181" s="6">
        <f>VLOOKUP(P181,Travel!$B$6:$L$417,11,FALSE)</f>
        <v>0</v>
      </c>
      <c r="N181" s="6">
        <f>VLOOKUP(P181,ODC!$B$5:$K$417,10,FALSE)</f>
        <v>0</v>
      </c>
      <c r="P181" s="144" t="str">
        <f t="shared" si="2"/>
        <v>5.6.11.7    Performance Tests, Test</v>
      </c>
    </row>
    <row r="182" spans="1:18" x14ac:dyDescent="0.35">
      <c r="A182" s="153" t="s">
        <v>404</v>
      </c>
      <c r="B182" s="147" t="s">
        <v>223</v>
      </c>
      <c r="C182" t="s">
        <v>795</v>
      </c>
      <c r="D182">
        <v>1</v>
      </c>
      <c r="E182">
        <v>2</v>
      </c>
      <c r="I182" t="s">
        <v>280</v>
      </c>
      <c r="K182" s="6"/>
      <c r="L182" s="8">
        <f>VLOOKUP(P182,'Labour and Options'!$B$5:$S$417,18,FALSE)</f>
        <v>0</v>
      </c>
      <c r="M182" s="6">
        <f>VLOOKUP(P182,Travel!$B$6:$L$417,11,FALSE)</f>
        <v>0</v>
      </c>
      <c r="N182" s="6">
        <f>VLOOKUP(P182,ODC!$B$5:$K$417,10,FALSE)</f>
        <v>0</v>
      </c>
      <c r="P182" s="144" t="str">
        <f t="shared" si="2"/>
        <v>5.6.11.8    Site Acceptance Test</v>
      </c>
    </row>
    <row r="183" spans="1:18" x14ac:dyDescent="0.35">
      <c r="A183" s="185" t="s">
        <v>405</v>
      </c>
      <c r="B183" s="183" t="s">
        <v>264</v>
      </c>
      <c r="C183" s="184"/>
      <c r="D183" s="184">
        <v>1</v>
      </c>
      <c r="E183" s="184"/>
      <c r="F183" s="184"/>
      <c r="G183" s="184"/>
      <c r="H183" s="184" t="s">
        <v>974</v>
      </c>
      <c r="I183" s="184" t="s">
        <v>280</v>
      </c>
      <c r="J183" s="184"/>
      <c r="K183" s="130"/>
      <c r="L183" s="125">
        <f>VLOOKUP(P183,'Labour and Options'!$B$5:$S$417,18,FALSE)</f>
        <v>0</v>
      </c>
      <c r="M183" s="130">
        <f>VLOOKUP(P183,Travel!$B$6:$L$417,11,FALSE)</f>
        <v>0</v>
      </c>
      <c r="N183" s="130">
        <f>VLOOKUP(P183,ODC!$B$5:$K$417,10,FALSE)</f>
        <v>0</v>
      </c>
      <c r="O183" s="184"/>
      <c r="P183" s="186" t="str">
        <f t="shared" si="2"/>
        <v>5.6.12    SER 12 : CAOC Torrejon</v>
      </c>
      <c r="Q183" s="184"/>
      <c r="R183" s="184"/>
    </row>
    <row r="184" spans="1:18" x14ac:dyDescent="0.35">
      <c r="A184" s="153" t="s">
        <v>406</v>
      </c>
      <c r="B184" s="147" t="s">
        <v>222</v>
      </c>
      <c r="C184" t="s">
        <v>871</v>
      </c>
      <c r="D184">
        <v>1</v>
      </c>
      <c r="I184" t="s">
        <v>280</v>
      </c>
      <c r="K184" s="6"/>
      <c r="L184" s="8">
        <f>VLOOKUP(P184,'Labour and Options'!$B$5:$S$417,18,FALSE)</f>
        <v>0</v>
      </c>
      <c r="M184" s="6">
        <f>VLOOKUP(P184,Travel!$B$6:$L$417,11,FALSE)</f>
        <v>0</v>
      </c>
      <c r="N184" s="6">
        <f>VLOOKUP(P184,ODC!$B$5:$K$417,10,FALSE)</f>
        <v>0</v>
      </c>
      <c r="P184" s="144" t="str">
        <f t="shared" si="2"/>
        <v>5.6.12.1    Pre Migration Meeting</v>
      </c>
    </row>
    <row r="185" spans="1:18" x14ac:dyDescent="0.35">
      <c r="A185" s="153" t="s">
        <v>407</v>
      </c>
      <c r="B185" s="147" t="s">
        <v>251</v>
      </c>
      <c r="C185" t="s">
        <v>868</v>
      </c>
      <c r="D185">
        <v>1</v>
      </c>
      <c r="E185">
        <v>1</v>
      </c>
      <c r="I185" t="s">
        <v>280</v>
      </c>
      <c r="K185" s="6"/>
      <c r="L185" s="8">
        <f>VLOOKUP(P185,'Labour and Options'!$B$5:$S$417,18,FALSE)</f>
        <v>0</v>
      </c>
      <c r="M185" s="6">
        <f>VLOOKUP(P185,Travel!$B$6:$L$417,11,FALSE)</f>
        <v>0</v>
      </c>
      <c r="N185" s="6">
        <f>VLOOKUP(P185,ODC!$B$5:$K$417,10,FALSE)</f>
        <v>0</v>
      </c>
      <c r="P185" s="144" t="str">
        <f t="shared" si="2"/>
        <v>5.6.12.2    Site Survey (IKM Tools)</v>
      </c>
    </row>
    <row r="186" spans="1:18" x14ac:dyDescent="0.35">
      <c r="A186" s="153" t="s">
        <v>408</v>
      </c>
      <c r="B186" s="147" t="s">
        <v>256</v>
      </c>
      <c r="C186" t="s">
        <v>872</v>
      </c>
      <c r="D186">
        <v>1</v>
      </c>
      <c r="E186">
        <v>2</v>
      </c>
      <c r="I186" t="s">
        <v>280</v>
      </c>
      <c r="K186" s="6"/>
      <c r="L186" s="8">
        <f>VLOOKUP(P186,'Labour and Options'!$B$5:$S$417,18,FALSE)</f>
        <v>0</v>
      </c>
      <c r="M186" s="6">
        <f>VLOOKUP(P186,Travel!$B$6:$L$417,11,FALSE)</f>
        <v>0</v>
      </c>
      <c r="N186" s="6">
        <f>VLOOKUP(P186,ODC!$B$5:$K$417,10,FALSE)</f>
        <v>0</v>
      </c>
      <c r="P186" s="144" t="str">
        <f t="shared" si="2"/>
        <v>5.6.12.3    Support Site Activation (ON &amp; PBN)</v>
      </c>
    </row>
    <row r="187" spans="1:18" x14ac:dyDescent="0.35">
      <c r="A187" s="153" t="s">
        <v>746</v>
      </c>
      <c r="B187" s="147" t="s">
        <v>219</v>
      </c>
      <c r="C187" t="s">
        <v>871</v>
      </c>
      <c r="D187">
        <v>1</v>
      </c>
      <c r="E187">
        <v>1</v>
      </c>
      <c r="I187" t="s">
        <v>280</v>
      </c>
      <c r="K187" s="6"/>
      <c r="L187" s="8">
        <f>VLOOKUP(P187,'Labour and Options'!$B$5:$S$417,18,FALSE)</f>
        <v>0</v>
      </c>
      <c r="M187" s="6">
        <f>VLOOKUP(P187,Travel!$B$6:$L$417,11,FALSE)</f>
        <v>0</v>
      </c>
      <c r="N187" s="6">
        <f>VLOOKUP(P187,ODC!$B$5:$K$417,10,FALSE)</f>
        <v>0</v>
      </c>
      <c r="P187" s="144" t="str">
        <f t="shared" si="2"/>
        <v>5.6.12.4    Migration Tool configuration / customization</v>
      </c>
    </row>
    <row r="188" spans="1:18" x14ac:dyDescent="0.35">
      <c r="A188" s="153" t="s">
        <v>409</v>
      </c>
      <c r="B188" s="147" t="s">
        <v>254</v>
      </c>
      <c r="C188" t="s">
        <v>871</v>
      </c>
      <c r="D188">
        <v>1</v>
      </c>
      <c r="E188">
        <v>1</v>
      </c>
      <c r="I188" t="s">
        <v>280</v>
      </c>
      <c r="K188" s="6"/>
      <c r="L188" s="8">
        <f>VLOOKUP(P188,'Labour and Options'!$B$5:$S$417,18,FALSE)</f>
        <v>0</v>
      </c>
      <c r="M188" s="6">
        <f>VLOOKUP(P188,Travel!$B$6:$L$417,11,FALSE)</f>
        <v>0</v>
      </c>
      <c r="N188" s="6">
        <f>VLOOKUP(P188,ODC!$B$5:$K$417,10,FALSE)</f>
        <v>0</v>
      </c>
      <c r="P188" s="144" t="str">
        <f t="shared" si="2"/>
        <v xml:space="preserve">5.6.12.5    Data Migration </v>
      </c>
    </row>
    <row r="189" spans="1:18" x14ac:dyDescent="0.35">
      <c r="A189" s="153" t="s">
        <v>410</v>
      </c>
      <c r="B189" s="147" t="s">
        <v>220</v>
      </c>
      <c r="C189" t="s">
        <v>871</v>
      </c>
      <c r="D189">
        <v>1</v>
      </c>
      <c r="E189">
        <v>1</v>
      </c>
      <c r="I189" t="s">
        <v>280</v>
      </c>
      <c r="K189" s="6"/>
      <c r="L189" s="8">
        <f>VLOOKUP(P189,'Labour and Options'!$B$5:$S$417,18,FALSE)</f>
        <v>0</v>
      </c>
      <c r="M189" s="6">
        <f>VLOOKUP(P189,Travel!$B$6:$L$417,11,FALSE)</f>
        <v>0</v>
      </c>
      <c r="N189" s="6">
        <f>VLOOKUP(P189,ODC!$B$5:$K$417,10,FALSE)</f>
        <v>0</v>
      </c>
      <c r="P189" s="144" t="str">
        <f t="shared" si="2"/>
        <v>5.6.12.6    Post Migration Information Assurance Test</v>
      </c>
    </row>
    <row r="190" spans="1:18" x14ac:dyDescent="0.35">
      <c r="A190" s="153" t="s">
        <v>411</v>
      </c>
      <c r="B190" s="147" t="s">
        <v>221</v>
      </c>
      <c r="C190" t="s">
        <v>795</v>
      </c>
      <c r="D190">
        <v>1</v>
      </c>
      <c r="E190">
        <v>2</v>
      </c>
      <c r="I190" t="s">
        <v>280</v>
      </c>
      <c r="K190" s="6"/>
      <c r="L190" s="8">
        <f>VLOOKUP(P190,'Labour and Options'!$B$5:$S$417,18,FALSE)</f>
        <v>0</v>
      </c>
      <c r="M190" s="6">
        <f>VLOOKUP(P190,Travel!$B$6:$L$417,11,FALSE)</f>
        <v>0</v>
      </c>
      <c r="N190" s="6">
        <f>VLOOKUP(P190,ODC!$B$5:$K$417,10,FALSE)</f>
        <v>0</v>
      </c>
      <c r="P190" s="144" t="str">
        <f t="shared" si="2"/>
        <v>5.6.12.7    Performance Tests, Test</v>
      </c>
    </row>
    <row r="191" spans="1:18" x14ac:dyDescent="0.35">
      <c r="A191" s="153" t="s">
        <v>412</v>
      </c>
      <c r="B191" s="147" t="s">
        <v>223</v>
      </c>
      <c r="C191" t="s">
        <v>795</v>
      </c>
      <c r="D191">
        <v>1</v>
      </c>
      <c r="E191">
        <v>2</v>
      </c>
      <c r="I191" t="s">
        <v>280</v>
      </c>
      <c r="K191" s="6"/>
      <c r="L191" s="8">
        <f>VLOOKUP(P191,'Labour and Options'!$B$5:$S$417,18,FALSE)</f>
        <v>0</v>
      </c>
      <c r="M191" s="6">
        <f>VLOOKUP(P191,Travel!$B$6:$L$417,11,FALSE)</f>
        <v>0</v>
      </c>
      <c r="N191" s="6">
        <f>VLOOKUP(P191,ODC!$B$5:$K$417,10,FALSE)</f>
        <v>0</v>
      </c>
      <c r="P191" s="144" t="str">
        <f t="shared" si="2"/>
        <v>5.6.12.8    Site Acceptance Test</v>
      </c>
    </row>
    <row r="192" spans="1:18" x14ac:dyDescent="0.35">
      <c r="A192" s="185" t="s">
        <v>413</v>
      </c>
      <c r="B192" s="183" t="s">
        <v>265</v>
      </c>
      <c r="C192" s="184"/>
      <c r="D192" s="184">
        <v>1</v>
      </c>
      <c r="E192" s="184"/>
      <c r="F192" s="184"/>
      <c r="G192" s="184"/>
      <c r="H192" s="184" t="s">
        <v>974</v>
      </c>
      <c r="I192" s="184" t="s">
        <v>280</v>
      </c>
      <c r="J192" s="184"/>
      <c r="K192" s="130"/>
      <c r="L192" s="125">
        <f>VLOOKUP(P192,'Labour and Options'!$B$5:$S$417,18,FALSE)</f>
        <v>0</v>
      </c>
      <c r="M192" s="130">
        <f>VLOOKUP(P192,Travel!$B$6:$L$417,11,FALSE)</f>
        <v>0</v>
      </c>
      <c r="N192" s="130">
        <f>VLOOKUP(P192,ODC!$B$5:$K$417,10,FALSE)</f>
        <v>0</v>
      </c>
      <c r="O192" s="184"/>
      <c r="P192" s="186" t="str">
        <f t="shared" si="2"/>
        <v>5.6.13    SER 13 : CAOC Udem</v>
      </c>
      <c r="Q192" s="184"/>
      <c r="R192" s="184"/>
    </row>
    <row r="193" spans="1:18" x14ac:dyDescent="0.35">
      <c r="A193" s="153" t="s">
        <v>414</v>
      </c>
      <c r="B193" s="147" t="s">
        <v>222</v>
      </c>
      <c r="C193" t="s">
        <v>871</v>
      </c>
      <c r="D193">
        <v>1</v>
      </c>
      <c r="I193" t="s">
        <v>280</v>
      </c>
      <c r="K193" s="6"/>
      <c r="L193" s="8">
        <f>VLOOKUP(P193,'Labour and Options'!$B$5:$S$417,18,FALSE)</f>
        <v>0</v>
      </c>
      <c r="M193" s="6">
        <f>VLOOKUP(P193,Travel!$B$6:$L$417,11,FALSE)</f>
        <v>0</v>
      </c>
      <c r="N193" s="6">
        <f>VLOOKUP(P193,ODC!$B$5:$K$417,10,FALSE)</f>
        <v>0</v>
      </c>
      <c r="P193" s="144" t="str">
        <f t="shared" si="2"/>
        <v>5.6.13.1    Pre Migration Meeting</v>
      </c>
    </row>
    <row r="194" spans="1:18" x14ac:dyDescent="0.35">
      <c r="A194" s="153" t="s">
        <v>415</v>
      </c>
      <c r="B194" s="147" t="s">
        <v>251</v>
      </c>
      <c r="C194" t="s">
        <v>868</v>
      </c>
      <c r="D194">
        <v>1</v>
      </c>
      <c r="E194">
        <v>1</v>
      </c>
      <c r="I194" t="s">
        <v>280</v>
      </c>
      <c r="K194" s="6"/>
      <c r="L194" s="8">
        <f>VLOOKUP(P194,'Labour and Options'!$B$5:$S$417,18,FALSE)</f>
        <v>0</v>
      </c>
      <c r="M194" s="6">
        <f>VLOOKUP(P194,Travel!$B$6:$L$417,11,FALSE)</f>
        <v>0</v>
      </c>
      <c r="N194" s="6">
        <f>VLOOKUP(P194,ODC!$B$5:$K$417,10,FALSE)</f>
        <v>0</v>
      </c>
      <c r="P194" s="144" t="str">
        <f t="shared" si="2"/>
        <v>5.6.13.2    Site Survey (IKM Tools)</v>
      </c>
    </row>
    <row r="195" spans="1:18" x14ac:dyDescent="0.35">
      <c r="A195" s="153" t="s">
        <v>416</v>
      </c>
      <c r="B195" s="147" t="s">
        <v>256</v>
      </c>
      <c r="C195" t="s">
        <v>872</v>
      </c>
      <c r="D195">
        <v>1</v>
      </c>
      <c r="E195">
        <v>2</v>
      </c>
      <c r="I195" t="s">
        <v>280</v>
      </c>
      <c r="K195" s="6"/>
      <c r="L195" s="8">
        <f>VLOOKUP(P195,'Labour and Options'!$B$5:$S$417,18,FALSE)</f>
        <v>0</v>
      </c>
      <c r="M195" s="6">
        <f>VLOOKUP(P195,Travel!$B$6:$L$417,11,FALSE)</f>
        <v>0</v>
      </c>
      <c r="N195" s="6">
        <f>VLOOKUP(P195,ODC!$B$5:$K$417,10,FALSE)</f>
        <v>0</v>
      </c>
      <c r="P195" s="144" t="str">
        <f t="shared" si="2"/>
        <v>5.6.13.3    Support Site Activation (ON &amp; PBN)</v>
      </c>
    </row>
    <row r="196" spans="1:18" x14ac:dyDescent="0.35">
      <c r="A196" s="153" t="s">
        <v>747</v>
      </c>
      <c r="B196" s="147" t="s">
        <v>219</v>
      </c>
      <c r="C196" t="s">
        <v>871</v>
      </c>
      <c r="D196">
        <v>1</v>
      </c>
      <c r="E196">
        <v>1</v>
      </c>
      <c r="I196" t="s">
        <v>280</v>
      </c>
      <c r="K196" s="6"/>
      <c r="L196" s="8">
        <f>VLOOKUP(P196,'Labour and Options'!$B$5:$S$417,18,FALSE)</f>
        <v>0</v>
      </c>
      <c r="M196" s="6">
        <f>VLOOKUP(P196,Travel!$B$6:$L$417,11,FALSE)</f>
        <v>0</v>
      </c>
      <c r="N196" s="6">
        <f>VLOOKUP(P196,ODC!$B$5:$K$417,10,FALSE)</f>
        <v>0</v>
      </c>
      <c r="P196" s="144" t="str">
        <f t="shared" si="2"/>
        <v>5.6.13.4    Migration Tool configuration / customization</v>
      </c>
    </row>
    <row r="197" spans="1:18" x14ac:dyDescent="0.35">
      <c r="A197" s="153" t="s">
        <v>417</v>
      </c>
      <c r="B197" s="147" t="s">
        <v>254</v>
      </c>
      <c r="C197" t="s">
        <v>871</v>
      </c>
      <c r="D197">
        <v>1</v>
      </c>
      <c r="E197">
        <v>1</v>
      </c>
      <c r="I197" t="s">
        <v>280</v>
      </c>
      <c r="K197" s="6"/>
      <c r="L197" s="8">
        <f>VLOOKUP(P197,'Labour and Options'!$B$5:$S$417,18,FALSE)</f>
        <v>0</v>
      </c>
      <c r="M197" s="6">
        <f>VLOOKUP(P197,Travel!$B$6:$L$417,11,FALSE)</f>
        <v>0</v>
      </c>
      <c r="N197" s="6">
        <f>VLOOKUP(P197,ODC!$B$5:$K$417,10,FALSE)</f>
        <v>0</v>
      </c>
      <c r="P197" s="144" t="str">
        <f t="shared" si="2"/>
        <v xml:space="preserve">5.6.13.5    Data Migration </v>
      </c>
    </row>
    <row r="198" spans="1:18" x14ac:dyDescent="0.35">
      <c r="A198" s="153" t="s">
        <v>418</v>
      </c>
      <c r="B198" s="147" t="s">
        <v>220</v>
      </c>
      <c r="C198" t="s">
        <v>871</v>
      </c>
      <c r="D198">
        <v>1</v>
      </c>
      <c r="E198">
        <v>1</v>
      </c>
      <c r="I198" t="s">
        <v>280</v>
      </c>
      <c r="K198" s="6"/>
      <c r="L198" s="8">
        <f>VLOOKUP(P198,'Labour and Options'!$B$5:$S$417,18,FALSE)</f>
        <v>0</v>
      </c>
      <c r="M198" s="6">
        <f>VLOOKUP(P198,Travel!$B$6:$L$417,11,FALSE)</f>
        <v>0</v>
      </c>
      <c r="N198" s="6">
        <f>VLOOKUP(P198,ODC!$B$5:$K$417,10,FALSE)</f>
        <v>0</v>
      </c>
      <c r="P198" s="144" t="str">
        <f t="shared" si="2"/>
        <v>5.6.13.6    Post Migration Information Assurance Test</v>
      </c>
    </row>
    <row r="199" spans="1:18" x14ac:dyDescent="0.35">
      <c r="A199" s="153" t="s">
        <v>419</v>
      </c>
      <c r="B199" s="147" t="s">
        <v>221</v>
      </c>
      <c r="C199" t="s">
        <v>795</v>
      </c>
      <c r="D199">
        <v>1</v>
      </c>
      <c r="E199">
        <v>2</v>
      </c>
      <c r="I199" t="s">
        <v>280</v>
      </c>
      <c r="K199" s="6"/>
      <c r="L199" s="8">
        <f>VLOOKUP(P199,'Labour and Options'!$B$5:$S$417,18,FALSE)</f>
        <v>0</v>
      </c>
      <c r="M199" s="6">
        <f>VLOOKUP(P199,Travel!$B$6:$L$417,11,FALSE)</f>
        <v>0</v>
      </c>
      <c r="N199" s="6">
        <f>VLOOKUP(P199,ODC!$B$5:$K$417,10,FALSE)</f>
        <v>0</v>
      </c>
      <c r="P199" s="144" t="str">
        <f t="shared" si="2"/>
        <v>5.6.13.7    Performance Tests, Test</v>
      </c>
    </row>
    <row r="200" spans="1:18" x14ac:dyDescent="0.35">
      <c r="A200" s="153" t="s">
        <v>420</v>
      </c>
      <c r="B200" s="147" t="s">
        <v>223</v>
      </c>
      <c r="C200" t="s">
        <v>795</v>
      </c>
      <c r="D200">
        <v>1</v>
      </c>
      <c r="E200">
        <v>2</v>
      </c>
      <c r="I200" t="s">
        <v>280</v>
      </c>
      <c r="K200" s="6"/>
      <c r="L200" s="8">
        <f>VLOOKUP(P200,'Labour and Options'!$B$5:$S$417,18,FALSE)</f>
        <v>0</v>
      </c>
      <c r="M200" s="6">
        <f>VLOOKUP(P200,Travel!$B$6:$L$417,11,FALSE)</f>
        <v>0</v>
      </c>
      <c r="N200" s="6">
        <f>VLOOKUP(P200,ODC!$B$5:$K$417,10,FALSE)</f>
        <v>0</v>
      </c>
      <c r="P200" s="144" t="str">
        <f t="shared" ref="P200:P263" si="3">CONCATENATE(A200,"    ",B200)</f>
        <v>5.6.13.8    Site Acceptance Test</v>
      </c>
    </row>
    <row r="201" spans="1:18" x14ac:dyDescent="0.35">
      <c r="A201" s="185" t="s">
        <v>421</v>
      </c>
      <c r="B201" s="183" t="s">
        <v>266</v>
      </c>
      <c r="C201" s="184"/>
      <c r="D201" s="184">
        <v>1</v>
      </c>
      <c r="E201" s="184"/>
      <c r="F201" s="184"/>
      <c r="G201" s="184"/>
      <c r="H201" s="184" t="s">
        <v>974</v>
      </c>
      <c r="I201" s="184" t="s">
        <v>280</v>
      </c>
      <c r="J201" s="184"/>
      <c r="K201" s="130"/>
      <c r="L201" s="125">
        <f>VLOOKUP(P201,'Labour and Options'!$B$5:$S$417,18,FALSE)</f>
        <v>0</v>
      </c>
      <c r="M201" s="130">
        <f>VLOOKUP(P201,Travel!$B$6:$L$417,11,FALSE)</f>
        <v>0</v>
      </c>
      <c r="N201" s="130">
        <f>VLOOKUP(P201,ODC!$B$5:$K$417,10,FALSE)</f>
        <v>0</v>
      </c>
      <c r="O201" s="184"/>
      <c r="P201" s="186" t="str">
        <f t="shared" si="3"/>
        <v>5.6.14    SER 14 : DACCC Poggio Renatico</v>
      </c>
      <c r="Q201" s="184"/>
      <c r="R201" s="184"/>
    </row>
    <row r="202" spans="1:18" x14ac:dyDescent="0.35">
      <c r="A202" s="153" t="s">
        <v>422</v>
      </c>
      <c r="B202" s="147" t="s">
        <v>222</v>
      </c>
      <c r="C202" t="s">
        <v>871</v>
      </c>
      <c r="D202">
        <v>1</v>
      </c>
      <c r="I202" t="s">
        <v>280</v>
      </c>
      <c r="K202" s="6"/>
      <c r="L202" s="8">
        <f>VLOOKUP(P202,'Labour and Options'!$B$5:$S$417,18,FALSE)</f>
        <v>0</v>
      </c>
      <c r="M202" s="6">
        <f>VLOOKUP(P202,Travel!$B$6:$L$417,11,FALSE)</f>
        <v>0</v>
      </c>
      <c r="N202" s="6">
        <f>VLOOKUP(P202,ODC!$B$5:$K$417,10,FALSE)</f>
        <v>0</v>
      </c>
      <c r="P202" s="144" t="str">
        <f t="shared" si="3"/>
        <v>5.6.14.1    Pre Migration Meeting</v>
      </c>
    </row>
    <row r="203" spans="1:18" x14ac:dyDescent="0.35">
      <c r="A203" s="153" t="s">
        <v>423</v>
      </c>
      <c r="B203" s="147" t="s">
        <v>251</v>
      </c>
      <c r="C203" t="s">
        <v>868</v>
      </c>
      <c r="D203">
        <v>1</v>
      </c>
      <c r="E203">
        <v>1</v>
      </c>
      <c r="I203" t="s">
        <v>280</v>
      </c>
      <c r="K203" s="6"/>
      <c r="L203" s="8">
        <f>VLOOKUP(P203,'Labour and Options'!$B$5:$S$417,18,FALSE)</f>
        <v>0</v>
      </c>
      <c r="M203" s="6">
        <f>VLOOKUP(P203,Travel!$B$6:$L$417,11,FALSE)</f>
        <v>0</v>
      </c>
      <c r="N203" s="6">
        <f>VLOOKUP(P203,ODC!$B$5:$K$417,10,FALSE)</f>
        <v>0</v>
      </c>
      <c r="P203" s="144" t="str">
        <f t="shared" si="3"/>
        <v>5.6.14.2    Site Survey (IKM Tools)</v>
      </c>
    </row>
    <row r="204" spans="1:18" x14ac:dyDescent="0.35">
      <c r="A204" s="153" t="s">
        <v>424</v>
      </c>
      <c r="B204" s="147" t="s">
        <v>256</v>
      </c>
      <c r="C204" t="s">
        <v>872</v>
      </c>
      <c r="D204">
        <v>1</v>
      </c>
      <c r="E204">
        <v>2</v>
      </c>
      <c r="I204" t="s">
        <v>280</v>
      </c>
      <c r="K204" s="6"/>
      <c r="L204" s="8">
        <f>VLOOKUP(P204,'Labour and Options'!$B$5:$S$417,18,FALSE)</f>
        <v>0</v>
      </c>
      <c r="M204" s="6">
        <f>VLOOKUP(P204,Travel!$B$6:$L$417,11,FALSE)</f>
        <v>0</v>
      </c>
      <c r="N204" s="6">
        <f>VLOOKUP(P204,ODC!$B$5:$K$417,10,FALSE)</f>
        <v>0</v>
      </c>
      <c r="P204" s="144" t="str">
        <f t="shared" si="3"/>
        <v>5.6.14.3    Support Site Activation (ON &amp; PBN)</v>
      </c>
    </row>
    <row r="205" spans="1:18" x14ac:dyDescent="0.35">
      <c r="A205" s="153" t="s">
        <v>748</v>
      </c>
      <c r="B205" s="147" t="s">
        <v>219</v>
      </c>
      <c r="C205" t="s">
        <v>871</v>
      </c>
      <c r="D205">
        <v>1</v>
      </c>
      <c r="E205">
        <v>1</v>
      </c>
      <c r="I205" t="s">
        <v>280</v>
      </c>
      <c r="K205" s="6"/>
      <c r="L205" s="8">
        <f>VLOOKUP(P205,'Labour and Options'!$B$5:$S$417,18,FALSE)</f>
        <v>0</v>
      </c>
      <c r="M205" s="6">
        <f>VLOOKUP(P205,Travel!$B$6:$L$417,11,FALSE)</f>
        <v>0</v>
      </c>
      <c r="N205" s="6">
        <f>VLOOKUP(P205,ODC!$B$5:$K$417,10,FALSE)</f>
        <v>0</v>
      </c>
      <c r="P205" s="144" t="str">
        <f t="shared" si="3"/>
        <v>5.6.14.4    Migration Tool configuration / customization</v>
      </c>
    </row>
    <row r="206" spans="1:18" x14ac:dyDescent="0.35">
      <c r="A206" s="153" t="s">
        <v>425</v>
      </c>
      <c r="B206" s="147" t="s">
        <v>254</v>
      </c>
      <c r="C206" t="s">
        <v>871</v>
      </c>
      <c r="D206">
        <v>1</v>
      </c>
      <c r="E206">
        <v>1</v>
      </c>
      <c r="I206" t="s">
        <v>280</v>
      </c>
      <c r="K206" s="6"/>
      <c r="L206" s="8">
        <f>VLOOKUP(P206,'Labour and Options'!$B$5:$S$417,18,FALSE)</f>
        <v>0</v>
      </c>
      <c r="M206" s="6">
        <f>VLOOKUP(P206,Travel!$B$6:$L$417,11,FALSE)</f>
        <v>0</v>
      </c>
      <c r="N206" s="6">
        <f>VLOOKUP(P206,ODC!$B$5:$K$417,10,FALSE)</f>
        <v>0</v>
      </c>
      <c r="P206" s="144" t="str">
        <f t="shared" si="3"/>
        <v xml:space="preserve">5.6.14.5    Data Migration </v>
      </c>
    </row>
    <row r="207" spans="1:18" x14ac:dyDescent="0.35">
      <c r="A207" s="153" t="s">
        <v>426</v>
      </c>
      <c r="B207" s="147" t="s">
        <v>220</v>
      </c>
      <c r="C207" t="s">
        <v>871</v>
      </c>
      <c r="D207">
        <v>1</v>
      </c>
      <c r="E207">
        <v>1</v>
      </c>
      <c r="I207" t="s">
        <v>280</v>
      </c>
      <c r="K207" s="6"/>
      <c r="L207" s="8">
        <f>VLOOKUP(P207,'Labour and Options'!$B$5:$S$417,18,FALSE)</f>
        <v>0</v>
      </c>
      <c r="M207" s="6">
        <f>VLOOKUP(P207,Travel!$B$6:$L$417,11,FALSE)</f>
        <v>0</v>
      </c>
      <c r="N207" s="6">
        <f>VLOOKUP(P207,ODC!$B$5:$K$417,10,FALSE)</f>
        <v>0</v>
      </c>
      <c r="P207" s="144" t="str">
        <f t="shared" si="3"/>
        <v>5.6.14.6    Post Migration Information Assurance Test</v>
      </c>
    </row>
    <row r="208" spans="1:18" x14ac:dyDescent="0.35">
      <c r="A208" s="153" t="s">
        <v>427</v>
      </c>
      <c r="B208" s="147" t="s">
        <v>221</v>
      </c>
      <c r="C208" t="s">
        <v>795</v>
      </c>
      <c r="D208">
        <v>1</v>
      </c>
      <c r="E208">
        <v>2</v>
      </c>
      <c r="I208" t="s">
        <v>280</v>
      </c>
      <c r="K208" s="6"/>
      <c r="L208" s="8">
        <f>VLOOKUP(P208,'Labour and Options'!$B$5:$S$417,18,FALSE)</f>
        <v>0</v>
      </c>
      <c r="M208" s="6">
        <f>VLOOKUP(P208,Travel!$B$6:$L$417,11,FALSE)</f>
        <v>0</v>
      </c>
      <c r="N208" s="6">
        <f>VLOOKUP(P208,ODC!$B$5:$K$417,10,FALSE)</f>
        <v>0</v>
      </c>
      <c r="P208" s="144" t="str">
        <f t="shared" si="3"/>
        <v>5.6.14.7    Performance Tests, Test</v>
      </c>
    </row>
    <row r="209" spans="1:18" x14ac:dyDescent="0.35">
      <c r="A209" s="153" t="s">
        <v>428</v>
      </c>
      <c r="B209" s="147" t="s">
        <v>223</v>
      </c>
      <c r="C209" t="s">
        <v>795</v>
      </c>
      <c r="D209">
        <v>1</v>
      </c>
      <c r="E209">
        <v>2</v>
      </c>
      <c r="I209" t="s">
        <v>280</v>
      </c>
      <c r="K209" s="6"/>
      <c r="L209" s="8">
        <f>VLOOKUP(P209,'Labour and Options'!$B$5:$S$417,18,FALSE)</f>
        <v>0</v>
      </c>
      <c r="M209" s="6">
        <f>VLOOKUP(P209,Travel!$B$6:$L$417,11,FALSE)</f>
        <v>0</v>
      </c>
      <c r="N209" s="6">
        <f>VLOOKUP(P209,ODC!$B$5:$K$417,10,FALSE)</f>
        <v>0</v>
      </c>
      <c r="P209" s="144" t="str">
        <f t="shared" si="3"/>
        <v>5.6.14.8    Site Acceptance Test</v>
      </c>
    </row>
    <row r="210" spans="1:18" x14ac:dyDescent="0.35">
      <c r="A210" s="185" t="s">
        <v>429</v>
      </c>
      <c r="B210" s="183" t="s">
        <v>267</v>
      </c>
      <c r="C210" s="184"/>
      <c r="D210" s="184">
        <v>1</v>
      </c>
      <c r="E210" s="184"/>
      <c r="F210" s="184"/>
      <c r="G210" s="184"/>
      <c r="H210" s="184" t="s">
        <v>975</v>
      </c>
      <c r="I210" s="184" t="s">
        <v>280</v>
      </c>
      <c r="J210" s="184"/>
      <c r="K210" s="130"/>
      <c r="L210" s="125">
        <f>VLOOKUP(P210,'Labour and Options'!$B$5:$S$417,18,FALSE)</f>
        <v>0</v>
      </c>
      <c r="M210" s="130">
        <f>VLOOKUP(P210,Travel!$B$6:$L$417,11,FALSE)</f>
        <v>0</v>
      </c>
      <c r="N210" s="130">
        <f>VLOOKUP(P210,ODC!$B$5:$K$417,10,FALSE)</f>
        <v>0</v>
      </c>
      <c r="O210" s="184"/>
      <c r="P210" s="186" t="str">
        <f t="shared" si="3"/>
        <v>5.6.15    SER 15 : HQ 1 NSB Wesel</v>
      </c>
      <c r="Q210" s="184"/>
      <c r="R210" s="184"/>
    </row>
    <row r="211" spans="1:18" x14ac:dyDescent="0.35">
      <c r="A211" s="153" t="s">
        <v>430</v>
      </c>
      <c r="B211" s="147" t="s">
        <v>222</v>
      </c>
      <c r="C211" t="s">
        <v>871</v>
      </c>
      <c r="D211">
        <v>1</v>
      </c>
      <c r="I211" t="s">
        <v>280</v>
      </c>
      <c r="K211" s="6"/>
      <c r="L211" s="8">
        <f>VLOOKUP(P211,'Labour and Options'!$B$5:$S$417,18,FALSE)</f>
        <v>0</v>
      </c>
      <c r="M211" s="6">
        <f>VLOOKUP(P211,Travel!$B$6:$L$417,11,FALSE)</f>
        <v>0</v>
      </c>
      <c r="N211" s="6">
        <f>VLOOKUP(P211,ODC!$B$5:$K$417,10,FALSE)</f>
        <v>0</v>
      </c>
      <c r="P211" s="144" t="str">
        <f t="shared" si="3"/>
        <v>5.6.15.1    Pre Migration Meeting</v>
      </c>
    </row>
    <row r="212" spans="1:18" x14ac:dyDescent="0.35">
      <c r="A212" s="153" t="s">
        <v>431</v>
      </c>
      <c r="B212" s="147" t="s">
        <v>251</v>
      </c>
      <c r="C212" t="s">
        <v>868</v>
      </c>
      <c r="D212">
        <v>1</v>
      </c>
      <c r="E212">
        <v>1</v>
      </c>
      <c r="I212" t="s">
        <v>280</v>
      </c>
      <c r="K212" s="6"/>
      <c r="L212" s="8">
        <f>VLOOKUP(P212,'Labour and Options'!$B$5:$S$417,18,FALSE)</f>
        <v>0</v>
      </c>
      <c r="M212" s="6">
        <f>VLOOKUP(P212,Travel!$B$6:$L$417,11,FALSE)</f>
        <v>0</v>
      </c>
      <c r="N212" s="6">
        <f>VLOOKUP(P212,ODC!$B$5:$K$417,10,FALSE)</f>
        <v>0</v>
      </c>
      <c r="P212" s="144" t="str">
        <f t="shared" si="3"/>
        <v>5.6.15.2    Site Survey (IKM Tools)</v>
      </c>
    </row>
    <row r="213" spans="1:18" x14ac:dyDescent="0.35">
      <c r="A213" s="153" t="s">
        <v>432</v>
      </c>
      <c r="B213" s="147" t="s">
        <v>256</v>
      </c>
      <c r="C213" t="s">
        <v>872</v>
      </c>
      <c r="D213">
        <v>1</v>
      </c>
      <c r="E213">
        <v>2</v>
      </c>
      <c r="I213" t="s">
        <v>280</v>
      </c>
      <c r="K213" s="6"/>
      <c r="L213" s="8">
        <f>VLOOKUP(P213,'Labour and Options'!$B$5:$S$417,18,FALSE)</f>
        <v>0</v>
      </c>
      <c r="M213" s="6">
        <f>VLOOKUP(P213,Travel!$B$6:$L$417,11,FALSE)</f>
        <v>0</v>
      </c>
      <c r="N213" s="6">
        <f>VLOOKUP(P213,ODC!$B$5:$K$417,10,FALSE)</f>
        <v>0</v>
      </c>
      <c r="P213" s="144" t="str">
        <f t="shared" si="3"/>
        <v>5.6.15.3    Support Site Activation (ON &amp; PBN)</v>
      </c>
    </row>
    <row r="214" spans="1:18" x14ac:dyDescent="0.35">
      <c r="A214" s="153" t="s">
        <v>749</v>
      </c>
      <c r="B214" s="147" t="s">
        <v>219</v>
      </c>
      <c r="C214" t="s">
        <v>871</v>
      </c>
      <c r="D214">
        <v>1</v>
      </c>
      <c r="E214">
        <v>1</v>
      </c>
      <c r="I214" t="s">
        <v>280</v>
      </c>
      <c r="K214" s="6"/>
      <c r="L214" s="8">
        <f>VLOOKUP(P214,'Labour and Options'!$B$5:$S$417,18,FALSE)</f>
        <v>0</v>
      </c>
      <c r="M214" s="6">
        <f>VLOOKUP(P214,Travel!$B$6:$L$417,11,FALSE)</f>
        <v>0</v>
      </c>
      <c r="N214" s="6">
        <f>VLOOKUP(P214,ODC!$B$5:$K$417,10,FALSE)</f>
        <v>0</v>
      </c>
      <c r="P214" s="144" t="str">
        <f t="shared" si="3"/>
        <v>5.6.15.4    Migration Tool configuration / customization</v>
      </c>
    </row>
    <row r="215" spans="1:18" x14ac:dyDescent="0.35">
      <c r="A215" s="153" t="s">
        <v>433</v>
      </c>
      <c r="B215" s="147" t="s">
        <v>254</v>
      </c>
      <c r="C215" t="s">
        <v>871</v>
      </c>
      <c r="D215">
        <v>1</v>
      </c>
      <c r="E215">
        <v>1</v>
      </c>
      <c r="I215" t="s">
        <v>280</v>
      </c>
      <c r="K215" s="6"/>
      <c r="L215" s="8">
        <f>VLOOKUP(P215,'Labour and Options'!$B$5:$S$417,18,FALSE)</f>
        <v>0</v>
      </c>
      <c r="M215" s="6">
        <f>VLOOKUP(P215,Travel!$B$6:$L$417,11,FALSE)</f>
        <v>0</v>
      </c>
      <c r="N215" s="6">
        <f>VLOOKUP(P215,ODC!$B$5:$K$417,10,FALSE)</f>
        <v>0</v>
      </c>
      <c r="P215" s="144" t="str">
        <f t="shared" si="3"/>
        <v xml:space="preserve">5.6.15.5    Data Migration </v>
      </c>
    </row>
    <row r="216" spans="1:18" x14ac:dyDescent="0.35">
      <c r="A216" s="153" t="s">
        <v>434</v>
      </c>
      <c r="B216" s="147" t="s">
        <v>220</v>
      </c>
      <c r="C216" t="s">
        <v>871</v>
      </c>
      <c r="D216">
        <v>1</v>
      </c>
      <c r="E216">
        <v>1</v>
      </c>
      <c r="I216" t="s">
        <v>280</v>
      </c>
      <c r="K216" s="6"/>
      <c r="L216" s="8">
        <f>VLOOKUP(P216,'Labour and Options'!$B$5:$S$417,18,FALSE)</f>
        <v>0</v>
      </c>
      <c r="M216" s="6">
        <f>VLOOKUP(P216,Travel!$B$6:$L$417,11,FALSE)</f>
        <v>0</v>
      </c>
      <c r="N216" s="6">
        <f>VLOOKUP(P216,ODC!$B$5:$K$417,10,FALSE)</f>
        <v>0</v>
      </c>
      <c r="P216" s="144" t="str">
        <f t="shared" si="3"/>
        <v>5.6.15.6    Post Migration Information Assurance Test</v>
      </c>
    </row>
    <row r="217" spans="1:18" x14ac:dyDescent="0.35">
      <c r="A217" s="153" t="s">
        <v>435</v>
      </c>
      <c r="B217" s="147" t="s">
        <v>221</v>
      </c>
      <c r="C217" t="s">
        <v>795</v>
      </c>
      <c r="D217">
        <v>1</v>
      </c>
      <c r="E217">
        <v>2</v>
      </c>
      <c r="I217" t="s">
        <v>280</v>
      </c>
      <c r="K217" s="6"/>
      <c r="L217" s="8">
        <f>VLOOKUP(P217,'Labour and Options'!$B$5:$S$417,18,FALSE)</f>
        <v>0</v>
      </c>
      <c r="M217" s="6">
        <f>VLOOKUP(P217,Travel!$B$6:$L$417,11,FALSE)</f>
        <v>0</v>
      </c>
      <c r="N217" s="6">
        <f>VLOOKUP(P217,ODC!$B$5:$K$417,10,FALSE)</f>
        <v>0</v>
      </c>
      <c r="P217" s="144" t="str">
        <f t="shared" si="3"/>
        <v>5.6.15.7    Performance Tests, Test</v>
      </c>
    </row>
    <row r="218" spans="1:18" x14ac:dyDescent="0.35">
      <c r="A218" s="153" t="s">
        <v>436</v>
      </c>
      <c r="B218" s="147" t="s">
        <v>223</v>
      </c>
      <c r="C218" t="s">
        <v>795</v>
      </c>
      <c r="D218">
        <v>1</v>
      </c>
      <c r="E218">
        <v>2</v>
      </c>
      <c r="I218" t="s">
        <v>280</v>
      </c>
      <c r="K218" s="6"/>
      <c r="L218" s="8">
        <f>VLOOKUP(P218,'Labour and Options'!$B$5:$S$417,18,FALSE)</f>
        <v>0</v>
      </c>
      <c r="M218" s="6">
        <f>VLOOKUP(P218,Travel!$B$6:$L$417,11,FALSE)</f>
        <v>0</v>
      </c>
      <c r="N218" s="6">
        <f>VLOOKUP(P218,ODC!$B$5:$K$417,10,FALSE)</f>
        <v>0</v>
      </c>
      <c r="P218" s="144" t="str">
        <f t="shared" si="3"/>
        <v>5.6.15.8    Site Acceptance Test</v>
      </c>
    </row>
    <row r="219" spans="1:18" x14ac:dyDescent="0.35">
      <c r="A219" s="185" t="s">
        <v>437</v>
      </c>
      <c r="B219" s="183" t="s">
        <v>268</v>
      </c>
      <c r="C219" s="184"/>
      <c r="D219" s="184">
        <v>1</v>
      </c>
      <c r="E219" s="184"/>
      <c r="F219" s="184"/>
      <c r="G219" s="184"/>
      <c r="H219" s="184" t="s">
        <v>975</v>
      </c>
      <c r="I219" s="184" t="s">
        <v>280</v>
      </c>
      <c r="J219" s="184"/>
      <c r="K219" s="130"/>
      <c r="L219" s="125">
        <f>VLOOKUP(P219,'Labour and Options'!$B$5:$S$417,18,FALSE)</f>
        <v>0</v>
      </c>
      <c r="M219" s="130">
        <f>VLOOKUP(P219,Travel!$B$6:$L$417,11,FALSE)</f>
        <v>0</v>
      </c>
      <c r="N219" s="130">
        <f>VLOOKUP(P219,ODC!$B$5:$K$417,10,FALSE)</f>
        <v>0</v>
      </c>
      <c r="O219" s="184"/>
      <c r="P219" s="186" t="str">
        <f t="shared" si="3"/>
        <v>5.6.16    SER 16 : HQ 2 NSB Grazzanise</v>
      </c>
      <c r="Q219" s="184"/>
      <c r="R219" s="184"/>
    </row>
    <row r="220" spans="1:18" x14ac:dyDescent="0.35">
      <c r="A220" s="153" t="s">
        <v>438</v>
      </c>
      <c r="B220" s="147" t="s">
        <v>283</v>
      </c>
      <c r="C220" t="s">
        <v>871</v>
      </c>
      <c r="D220">
        <v>1</v>
      </c>
      <c r="E220">
        <v>1</v>
      </c>
      <c r="I220" t="s">
        <v>280</v>
      </c>
      <c r="K220" s="6"/>
      <c r="L220" s="8">
        <f>VLOOKUP(P220,'Labour and Options'!$B$5:$S$417,18,FALSE)</f>
        <v>0</v>
      </c>
      <c r="M220" s="6">
        <f>VLOOKUP(P220,Travel!$B$6:$L$417,11,FALSE)</f>
        <v>0</v>
      </c>
      <c r="N220" s="6">
        <f>VLOOKUP(P220,ODC!$B$5:$K$417,10,FALSE)</f>
        <v>0</v>
      </c>
      <c r="P220" s="144" t="str">
        <f t="shared" si="3"/>
        <v xml:space="preserve">5.6.16.1    Pre Migration Meeting </v>
      </c>
    </row>
    <row r="221" spans="1:18" x14ac:dyDescent="0.35">
      <c r="A221" s="153" t="s">
        <v>439</v>
      </c>
      <c r="B221" s="147" t="s">
        <v>251</v>
      </c>
      <c r="C221" t="s">
        <v>868</v>
      </c>
      <c r="D221">
        <v>1</v>
      </c>
      <c r="E221">
        <v>1</v>
      </c>
      <c r="I221" t="s">
        <v>280</v>
      </c>
      <c r="K221" s="6"/>
      <c r="L221" s="8">
        <f>VLOOKUP(P221,'Labour and Options'!$B$5:$S$417,18,FALSE)</f>
        <v>0</v>
      </c>
      <c r="M221" s="6">
        <f>VLOOKUP(P221,Travel!$B$6:$L$417,11,FALSE)</f>
        <v>0</v>
      </c>
      <c r="N221" s="6">
        <f>VLOOKUP(P221,ODC!$B$5:$K$417,10,FALSE)</f>
        <v>0</v>
      </c>
      <c r="P221" s="144" t="str">
        <f t="shared" si="3"/>
        <v>5.6.16.2    Site Survey (IKM Tools)</v>
      </c>
    </row>
    <row r="222" spans="1:18" x14ac:dyDescent="0.35">
      <c r="A222" s="153" t="s">
        <v>440</v>
      </c>
      <c r="B222" s="147" t="s">
        <v>256</v>
      </c>
      <c r="C222" t="s">
        <v>872</v>
      </c>
      <c r="D222">
        <v>1</v>
      </c>
      <c r="E222">
        <v>2</v>
      </c>
      <c r="I222" t="s">
        <v>280</v>
      </c>
      <c r="K222" s="6"/>
      <c r="L222" s="8">
        <f>VLOOKUP(P222,'Labour and Options'!$B$5:$S$417,18,FALSE)</f>
        <v>0</v>
      </c>
      <c r="M222" s="6">
        <f>VLOOKUP(P222,Travel!$B$6:$L$417,11,FALSE)</f>
        <v>0</v>
      </c>
      <c r="N222" s="6">
        <f>VLOOKUP(P222,ODC!$B$5:$K$417,10,FALSE)</f>
        <v>0</v>
      </c>
      <c r="P222" s="144" t="str">
        <f t="shared" si="3"/>
        <v>5.6.16.3    Support Site Activation (ON &amp; PBN)</v>
      </c>
    </row>
    <row r="223" spans="1:18" x14ac:dyDescent="0.35">
      <c r="A223" s="153" t="s">
        <v>750</v>
      </c>
      <c r="B223" s="147" t="s">
        <v>219</v>
      </c>
      <c r="C223" t="s">
        <v>871</v>
      </c>
      <c r="D223">
        <v>1</v>
      </c>
      <c r="E223">
        <v>1</v>
      </c>
      <c r="I223" t="s">
        <v>280</v>
      </c>
      <c r="K223" s="6"/>
      <c r="L223" s="8">
        <f>VLOOKUP(P223,'Labour and Options'!$B$5:$S$417,18,FALSE)</f>
        <v>0</v>
      </c>
      <c r="M223" s="6">
        <f>VLOOKUP(P223,Travel!$B$6:$L$417,11,FALSE)</f>
        <v>0</v>
      </c>
      <c r="N223" s="6">
        <f>VLOOKUP(P223,ODC!$B$5:$K$417,10,FALSE)</f>
        <v>0</v>
      </c>
      <c r="P223" s="144" t="str">
        <f t="shared" si="3"/>
        <v>5.6.16.4    Migration Tool configuration / customization</v>
      </c>
    </row>
    <row r="224" spans="1:18" x14ac:dyDescent="0.35">
      <c r="A224" s="153" t="s">
        <v>441</v>
      </c>
      <c r="B224" s="147" t="s">
        <v>254</v>
      </c>
      <c r="C224" t="s">
        <v>871</v>
      </c>
      <c r="D224">
        <v>1</v>
      </c>
      <c r="E224">
        <v>1</v>
      </c>
      <c r="I224" t="s">
        <v>280</v>
      </c>
      <c r="K224" s="6"/>
      <c r="L224" s="8">
        <f>VLOOKUP(P224,'Labour and Options'!$B$5:$S$417,18,FALSE)</f>
        <v>0</v>
      </c>
      <c r="M224" s="6">
        <f>VLOOKUP(P224,Travel!$B$6:$L$417,11,FALSE)</f>
        <v>0</v>
      </c>
      <c r="N224" s="6">
        <f>VLOOKUP(P224,ODC!$B$5:$K$417,10,FALSE)</f>
        <v>0</v>
      </c>
      <c r="P224" s="144" t="str">
        <f t="shared" si="3"/>
        <v xml:space="preserve">5.6.16.5    Data Migration </v>
      </c>
    </row>
    <row r="225" spans="1:18" x14ac:dyDescent="0.35">
      <c r="A225" s="153" t="s">
        <v>442</v>
      </c>
      <c r="B225" s="147" t="s">
        <v>220</v>
      </c>
      <c r="C225" t="s">
        <v>871</v>
      </c>
      <c r="D225">
        <v>1</v>
      </c>
      <c r="E225">
        <v>1</v>
      </c>
      <c r="I225" t="s">
        <v>280</v>
      </c>
      <c r="K225" s="6"/>
      <c r="L225" s="8">
        <f>VLOOKUP(P225,'Labour and Options'!$B$5:$S$417,18,FALSE)</f>
        <v>0</v>
      </c>
      <c r="M225" s="6">
        <f>VLOOKUP(P225,Travel!$B$6:$L$417,11,FALSE)</f>
        <v>0</v>
      </c>
      <c r="N225" s="6">
        <f>VLOOKUP(P225,ODC!$B$5:$K$417,10,FALSE)</f>
        <v>0</v>
      </c>
      <c r="P225" s="144" t="str">
        <f t="shared" si="3"/>
        <v>5.6.16.6    Post Migration Information Assurance Test</v>
      </c>
    </row>
    <row r="226" spans="1:18" x14ac:dyDescent="0.35">
      <c r="A226" s="153" t="s">
        <v>443</v>
      </c>
      <c r="B226" s="147" t="s">
        <v>221</v>
      </c>
      <c r="C226" t="s">
        <v>795</v>
      </c>
      <c r="D226">
        <v>1</v>
      </c>
      <c r="E226">
        <v>2</v>
      </c>
      <c r="I226" t="s">
        <v>280</v>
      </c>
      <c r="K226" s="6"/>
      <c r="L226" s="8">
        <f>VLOOKUP(P226,'Labour and Options'!$B$5:$S$417,18,FALSE)</f>
        <v>0</v>
      </c>
      <c r="M226" s="6">
        <f>VLOOKUP(P226,Travel!$B$6:$L$417,11,FALSE)</f>
        <v>0</v>
      </c>
      <c r="N226" s="6">
        <f>VLOOKUP(P226,ODC!$B$5:$K$417,10,FALSE)</f>
        <v>0</v>
      </c>
      <c r="P226" s="144" t="str">
        <f t="shared" si="3"/>
        <v>5.6.16.7    Performance Tests, Test</v>
      </c>
    </row>
    <row r="227" spans="1:18" x14ac:dyDescent="0.35">
      <c r="A227" s="153" t="s">
        <v>444</v>
      </c>
      <c r="B227" s="147" t="s">
        <v>223</v>
      </c>
      <c r="C227" t="s">
        <v>795</v>
      </c>
      <c r="D227">
        <v>1</v>
      </c>
      <c r="E227">
        <v>2</v>
      </c>
      <c r="I227" t="s">
        <v>280</v>
      </c>
      <c r="K227" s="6"/>
      <c r="L227" s="8">
        <f>VLOOKUP(P227,'Labour and Options'!$B$5:$S$417,18,FALSE)</f>
        <v>0</v>
      </c>
      <c r="M227" s="6">
        <f>VLOOKUP(P227,Travel!$B$6:$L$417,11,FALSE)</f>
        <v>0</v>
      </c>
      <c r="N227" s="6">
        <f>VLOOKUP(P227,ODC!$B$5:$K$417,10,FALSE)</f>
        <v>0</v>
      </c>
      <c r="P227" s="144" t="str">
        <f t="shared" si="3"/>
        <v>5.6.16.8    Site Acceptance Test</v>
      </c>
    </row>
    <row r="228" spans="1:18" x14ac:dyDescent="0.35">
      <c r="A228" s="185" t="s">
        <v>445</v>
      </c>
      <c r="B228" s="183" t="s">
        <v>269</v>
      </c>
      <c r="C228" s="184"/>
      <c r="D228" s="184">
        <v>1</v>
      </c>
      <c r="E228" s="184"/>
      <c r="F228" s="184"/>
      <c r="G228" s="184"/>
      <c r="H228" s="184" t="s">
        <v>975</v>
      </c>
      <c r="I228" s="184" t="s">
        <v>280</v>
      </c>
      <c r="J228" s="184"/>
      <c r="K228" s="130"/>
      <c r="L228" s="125">
        <f>VLOOKUP(P228,'Labour and Options'!$B$5:$S$417,18,FALSE)</f>
        <v>0</v>
      </c>
      <c r="M228" s="130">
        <f>VLOOKUP(P228,Travel!$B$6:$L$417,11,FALSE)</f>
        <v>0</v>
      </c>
      <c r="N228" s="130">
        <f>VLOOKUP(P228,ODC!$B$5:$K$417,10,FALSE)</f>
        <v>0</v>
      </c>
      <c r="O228" s="184"/>
      <c r="P228" s="186" t="str">
        <f t="shared" si="3"/>
        <v>5.6.17    SER 17 : HQ 3 NSB Bydgoszcz</v>
      </c>
      <c r="Q228" s="184"/>
      <c r="R228" s="184"/>
    </row>
    <row r="229" spans="1:18" x14ac:dyDescent="0.35">
      <c r="A229" s="153" t="s">
        <v>446</v>
      </c>
      <c r="B229" s="147" t="s">
        <v>283</v>
      </c>
      <c r="C229" t="s">
        <v>871</v>
      </c>
      <c r="D229">
        <v>1</v>
      </c>
      <c r="E229">
        <v>1</v>
      </c>
      <c r="I229" t="s">
        <v>280</v>
      </c>
      <c r="K229" s="6"/>
      <c r="L229" s="8">
        <f>VLOOKUP(P229,'Labour and Options'!$B$5:$S$417,18,FALSE)</f>
        <v>0</v>
      </c>
      <c r="M229" s="6">
        <f>VLOOKUP(P229,Travel!$B$6:$L$417,11,FALSE)</f>
        <v>0</v>
      </c>
      <c r="N229" s="6">
        <f>VLOOKUP(P229,ODC!$B$5:$K$417,10,FALSE)</f>
        <v>0</v>
      </c>
      <c r="P229" s="144" t="str">
        <f t="shared" si="3"/>
        <v xml:space="preserve">5.6.17.1    Pre Migration Meeting </v>
      </c>
    </row>
    <row r="230" spans="1:18" x14ac:dyDescent="0.35">
      <c r="A230" s="153" t="s">
        <v>447</v>
      </c>
      <c r="B230" s="147" t="s">
        <v>251</v>
      </c>
      <c r="C230" t="s">
        <v>868</v>
      </c>
      <c r="D230">
        <v>1</v>
      </c>
      <c r="E230">
        <v>1</v>
      </c>
      <c r="I230" t="s">
        <v>280</v>
      </c>
      <c r="K230" s="6"/>
      <c r="L230" s="8">
        <f>VLOOKUP(P230,'Labour and Options'!$B$5:$S$417,18,FALSE)</f>
        <v>0</v>
      </c>
      <c r="M230" s="6">
        <f>VLOOKUP(P230,Travel!$B$6:$L$417,11,FALSE)</f>
        <v>0</v>
      </c>
      <c r="N230" s="6">
        <f>VLOOKUP(P230,ODC!$B$5:$K$417,10,FALSE)</f>
        <v>0</v>
      </c>
      <c r="P230" s="144" t="str">
        <f t="shared" si="3"/>
        <v>5.6.17.2    Site Survey (IKM Tools)</v>
      </c>
    </row>
    <row r="231" spans="1:18" x14ac:dyDescent="0.35">
      <c r="A231" s="153" t="s">
        <v>448</v>
      </c>
      <c r="B231" s="147" t="s">
        <v>256</v>
      </c>
      <c r="C231" t="s">
        <v>872</v>
      </c>
      <c r="D231">
        <v>1</v>
      </c>
      <c r="E231">
        <v>2</v>
      </c>
      <c r="I231" t="s">
        <v>280</v>
      </c>
      <c r="K231" s="6"/>
      <c r="L231" s="8">
        <f>VLOOKUP(P231,'Labour and Options'!$B$5:$S$417,18,FALSE)</f>
        <v>0</v>
      </c>
      <c r="M231" s="6">
        <f>VLOOKUP(P231,Travel!$B$6:$L$417,11,FALSE)</f>
        <v>0</v>
      </c>
      <c r="N231" s="6">
        <f>VLOOKUP(P231,ODC!$B$5:$K$417,10,FALSE)</f>
        <v>0</v>
      </c>
      <c r="P231" s="144" t="str">
        <f t="shared" si="3"/>
        <v>5.6.17.3    Support Site Activation (ON &amp; PBN)</v>
      </c>
    </row>
    <row r="232" spans="1:18" x14ac:dyDescent="0.35">
      <c r="A232" s="153" t="s">
        <v>751</v>
      </c>
      <c r="B232" s="147" t="s">
        <v>219</v>
      </c>
      <c r="C232" t="s">
        <v>871</v>
      </c>
      <c r="D232">
        <v>1</v>
      </c>
      <c r="E232">
        <v>1</v>
      </c>
      <c r="I232" t="s">
        <v>280</v>
      </c>
      <c r="K232" s="6"/>
      <c r="L232" s="8">
        <f>VLOOKUP(P232,'Labour and Options'!$B$5:$S$417,18,FALSE)</f>
        <v>0</v>
      </c>
      <c r="M232" s="6">
        <f>VLOOKUP(P232,Travel!$B$6:$L$417,11,FALSE)</f>
        <v>0</v>
      </c>
      <c r="N232" s="6">
        <f>VLOOKUP(P232,ODC!$B$5:$K$417,10,FALSE)</f>
        <v>0</v>
      </c>
      <c r="P232" s="144" t="str">
        <f t="shared" si="3"/>
        <v>5.6.17.4    Migration Tool configuration / customization</v>
      </c>
    </row>
    <row r="233" spans="1:18" x14ac:dyDescent="0.35">
      <c r="A233" s="153" t="s">
        <v>449</v>
      </c>
      <c r="B233" s="147" t="s">
        <v>254</v>
      </c>
      <c r="C233" t="s">
        <v>871</v>
      </c>
      <c r="D233">
        <v>1</v>
      </c>
      <c r="E233">
        <v>1</v>
      </c>
      <c r="I233" t="s">
        <v>280</v>
      </c>
      <c r="K233" s="6"/>
      <c r="L233" s="8">
        <f>VLOOKUP(P233,'Labour and Options'!$B$5:$S$417,18,FALSE)</f>
        <v>0</v>
      </c>
      <c r="M233" s="6">
        <f>VLOOKUP(P233,Travel!$B$6:$L$417,11,FALSE)</f>
        <v>0</v>
      </c>
      <c r="N233" s="6">
        <f>VLOOKUP(P233,ODC!$B$5:$K$417,10,FALSE)</f>
        <v>0</v>
      </c>
      <c r="P233" s="144" t="str">
        <f t="shared" si="3"/>
        <v xml:space="preserve">5.6.17.5    Data Migration </v>
      </c>
    </row>
    <row r="234" spans="1:18" x14ac:dyDescent="0.35">
      <c r="A234" s="153" t="s">
        <v>450</v>
      </c>
      <c r="B234" s="147" t="s">
        <v>220</v>
      </c>
      <c r="C234" t="s">
        <v>871</v>
      </c>
      <c r="D234">
        <v>1</v>
      </c>
      <c r="E234">
        <v>1</v>
      </c>
      <c r="I234" t="s">
        <v>280</v>
      </c>
      <c r="K234" s="6"/>
      <c r="L234" s="8">
        <f>VLOOKUP(P234,'Labour and Options'!$B$5:$S$417,18,FALSE)</f>
        <v>0</v>
      </c>
      <c r="M234" s="6">
        <f>VLOOKUP(P234,Travel!$B$6:$L$417,11,FALSE)</f>
        <v>0</v>
      </c>
      <c r="N234" s="6">
        <f>VLOOKUP(P234,ODC!$B$5:$K$417,10,FALSE)</f>
        <v>0</v>
      </c>
      <c r="P234" s="144" t="str">
        <f t="shared" si="3"/>
        <v>5.6.17.6    Post Migration Information Assurance Test</v>
      </c>
    </row>
    <row r="235" spans="1:18" x14ac:dyDescent="0.35">
      <c r="A235" s="153" t="s">
        <v>451</v>
      </c>
      <c r="B235" s="147" t="s">
        <v>221</v>
      </c>
      <c r="C235" t="s">
        <v>795</v>
      </c>
      <c r="D235">
        <v>1</v>
      </c>
      <c r="E235">
        <v>2</v>
      </c>
      <c r="I235" t="s">
        <v>280</v>
      </c>
      <c r="K235" s="6"/>
      <c r="L235" s="8">
        <f>VLOOKUP(P235,'Labour and Options'!$B$5:$S$417,18,FALSE)</f>
        <v>0</v>
      </c>
      <c r="M235" s="6">
        <f>VLOOKUP(P235,Travel!$B$6:$L$417,11,FALSE)</f>
        <v>0</v>
      </c>
      <c r="N235" s="6">
        <f>VLOOKUP(P235,ODC!$B$5:$K$417,10,FALSE)</f>
        <v>0</v>
      </c>
      <c r="P235" s="144" t="str">
        <f t="shared" si="3"/>
        <v>5.6.17.7    Performance Tests, Test</v>
      </c>
    </row>
    <row r="236" spans="1:18" x14ac:dyDescent="0.35">
      <c r="A236" s="153" t="s">
        <v>452</v>
      </c>
      <c r="B236" s="147" t="s">
        <v>223</v>
      </c>
      <c r="C236" t="s">
        <v>795</v>
      </c>
      <c r="D236">
        <v>1</v>
      </c>
      <c r="E236">
        <v>2</v>
      </c>
      <c r="I236" t="s">
        <v>280</v>
      </c>
      <c r="K236" s="6"/>
      <c r="L236" s="8">
        <f>VLOOKUP(P236,'Labour and Options'!$B$5:$S$417,18,FALSE)</f>
        <v>0</v>
      </c>
      <c r="M236" s="6">
        <f>VLOOKUP(P236,Travel!$B$6:$L$417,11,FALSE)</f>
        <v>0</v>
      </c>
      <c r="N236" s="6">
        <f>VLOOKUP(P236,ODC!$B$5:$K$417,10,FALSE)</f>
        <v>0</v>
      </c>
      <c r="P236" s="144" t="str">
        <f t="shared" si="3"/>
        <v>5.6.17.8    Site Acceptance Test</v>
      </c>
    </row>
    <row r="237" spans="1:18" x14ac:dyDescent="0.35">
      <c r="A237" s="185" t="s">
        <v>453</v>
      </c>
      <c r="B237" s="183" t="s">
        <v>270</v>
      </c>
      <c r="C237" s="184"/>
      <c r="D237" s="184">
        <v>1</v>
      </c>
      <c r="E237" s="184"/>
      <c r="F237" s="184"/>
      <c r="G237" s="184"/>
      <c r="H237" s="184" t="s">
        <v>975</v>
      </c>
      <c r="I237" s="184" t="s">
        <v>280</v>
      </c>
      <c r="J237" s="184"/>
      <c r="K237" s="130"/>
      <c r="L237" s="125">
        <f>VLOOKUP(P237,'Labour and Options'!$B$5:$S$417,18,FALSE)</f>
        <v>0</v>
      </c>
      <c r="M237" s="130">
        <f>VLOOKUP(P237,Travel!$B$6:$L$417,11,FALSE)</f>
        <v>0</v>
      </c>
      <c r="N237" s="130">
        <f>VLOOKUP(P237,ODC!$B$5:$K$417,10,FALSE)</f>
        <v>0</v>
      </c>
      <c r="O237" s="184"/>
      <c r="P237" s="186" t="str">
        <f t="shared" si="3"/>
        <v>5.6.18    SER 18 : JFTC Bydgoszcz</v>
      </c>
      <c r="Q237" s="184"/>
      <c r="R237" s="184"/>
    </row>
    <row r="238" spans="1:18" x14ac:dyDescent="0.35">
      <c r="A238" s="153" t="s">
        <v>454</v>
      </c>
      <c r="B238" s="147" t="s">
        <v>222</v>
      </c>
      <c r="C238" t="s">
        <v>871</v>
      </c>
      <c r="D238">
        <v>1</v>
      </c>
      <c r="E238">
        <v>1</v>
      </c>
      <c r="I238" t="s">
        <v>280</v>
      </c>
      <c r="K238" s="6"/>
      <c r="L238" s="8">
        <f>VLOOKUP(P238,'Labour and Options'!$B$5:$S$417,18,FALSE)</f>
        <v>0</v>
      </c>
      <c r="M238" s="6">
        <f>VLOOKUP(P238,Travel!$B$6:$L$417,11,FALSE)</f>
        <v>0</v>
      </c>
      <c r="N238" s="6">
        <f>VLOOKUP(P238,ODC!$B$5:$K$417,10,FALSE)</f>
        <v>0</v>
      </c>
      <c r="P238" s="144" t="str">
        <f t="shared" si="3"/>
        <v>5.6.18.1    Pre Migration Meeting</v>
      </c>
    </row>
    <row r="239" spans="1:18" x14ac:dyDescent="0.35">
      <c r="A239" s="153" t="s">
        <v>455</v>
      </c>
      <c r="B239" s="147" t="s">
        <v>251</v>
      </c>
      <c r="C239" t="s">
        <v>868</v>
      </c>
      <c r="D239">
        <v>1</v>
      </c>
      <c r="E239">
        <v>1</v>
      </c>
      <c r="I239" t="s">
        <v>280</v>
      </c>
      <c r="K239" s="6"/>
      <c r="L239" s="8">
        <f>VLOOKUP(P239,'Labour and Options'!$B$5:$S$417,18,FALSE)</f>
        <v>0</v>
      </c>
      <c r="M239" s="6">
        <f>VLOOKUP(P239,Travel!$B$6:$L$417,11,FALSE)</f>
        <v>0</v>
      </c>
      <c r="N239" s="6">
        <f>VLOOKUP(P239,ODC!$B$5:$K$417,10,FALSE)</f>
        <v>0</v>
      </c>
      <c r="P239" s="144" t="str">
        <f t="shared" si="3"/>
        <v>5.6.18.2    Site Survey (IKM Tools)</v>
      </c>
    </row>
    <row r="240" spans="1:18" x14ac:dyDescent="0.35">
      <c r="A240" s="153" t="s">
        <v>456</v>
      </c>
      <c r="B240" s="147" t="s">
        <v>256</v>
      </c>
      <c r="C240" t="s">
        <v>872</v>
      </c>
      <c r="D240">
        <v>1</v>
      </c>
      <c r="E240">
        <v>2</v>
      </c>
      <c r="I240" t="s">
        <v>280</v>
      </c>
      <c r="K240" s="6"/>
      <c r="L240" s="8">
        <f>VLOOKUP(P240,'Labour and Options'!$B$5:$S$417,18,FALSE)</f>
        <v>0</v>
      </c>
      <c r="M240" s="6">
        <f>VLOOKUP(P240,Travel!$B$6:$L$417,11,FALSE)</f>
        <v>0</v>
      </c>
      <c r="N240" s="6">
        <f>VLOOKUP(P240,ODC!$B$5:$K$417,10,FALSE)</f>
        <v>0</v>
      </c>
      <c r="P240" s="144" t="str">
        <f t="shared" si="3"/>
        <v>5.6.18.3    Support Site Activation (ON &amp; PBN)</v>
      </c>
    </row>
    <row r="241" spans="1:18" x14ac:dyDescent="0.35">
      <c r="A241" s="153" t="s">
        <v>752</v>
      </c>
      <c r="B241" s="147" t="s">
        <v>219</v>
      </c>
      <c r="C241" t="s">
        <v>871</v>
      </c>
      <c r="D241">
        <v>1</v>
      </c>
      <c r="E241">
        <v>1</v>
      </c>
      <c r="I241" t="s">
        <v>280</v>
      </c>
      <c r="K241" s="6"/>
      <c r="L241" s="8">
        <f>VLOOKUP(P241,'Labour and Options'!$B$5:$S$417,18,FALSE)</f>
        <v>0</v>
      </c>
      <c r="M241" s="6">
        <f>VLOOKUP(P241,Travel!$B$6:$L$417,11,FALSE)</f>
        <v>0</v>
      </c>
      <c r="N241" s="6">
        <f>VLOOKUP(P241,ODC!$B$5:$K$417,10,FALSE)</f>
        <v>0</v>
      </c>
      <c r="P241" s="144" t="str">
        <f t="shared" si="3"/>
        <v>5.6.18.4    Migration Tool configuration / customization</v>
      </c>
    </row>
    <row r="242" spans="1:18" x14ac:dyDescent="0.35">
      <c r="A242" s="153" t="s">
        <v>457</v>
      </c>
      <c r="B242" s="147" t="s">
        <v>254</v>
      </c>
      <c r="C242" t="s">
        <v>871</v>
      </c>
      <c r="D242">
        <v>1</v>
      </c>
      <c r="E242">
        <v>1</v>
      </c>
      <c r="I242" t="s">
        <v>280</v>
      </c>
      <c r="K242" s="6"/>
      <c r="L242" s="8">
        <f>VLOOKUP(P242,'Labour and Options'!$B$5:$S$417,18,FALSE)</f>
        <v>0</v>
      </c>
      <c r="M242" s="6">
        <f>VLOOKUP(P242,Travel!$B$6:$L$417,11,FALSE)</f>
        <v>0</v>
      </c>
      <c r="N242" s="6">
        <f>VLOOKUP(P242,ODC!$B$5:$K$417,10,FALSE)</f>
        <v>0</v>
      </c>
      <c r="P242" s="144" t="str">
        <f t="shared" si="3"/>
        <v xml:space="preserve">5.6.18.5    Data Migration </v>
      </c>
    </row>
    <row r="243" spans="1:18" x14ac:dyDescent="0.35">
      <c r="A243" s="153" t="s">
        <v>458</v>
      </c>
      <c r="B243" s="147" t="s">
        <v>220</v>
      </c>
      <c r="C243" t="s">
        <v>871</v>
      </c>
      <c r="D243">
        <v>1</v>
      </c>
      <c r="E243">
        <v>1</v>
      </c>
      <c r="I243" t="s">
        <v>280</v>
      </c>
      <c r="K243" s="6"/>
      <c r="L243" s="8">
        <f>VLOOKUP(P243,'Labour and Options'!$B$5:$S$417,18,FALSE)</f>
        <v>0</v>
      </c>
      <c r="M243" s="6">
        <f>VLOOKUP(P243,Travel!$B$6:$L$417,11,FALSE)</f>
        <v>0</v>
      </c>
      <c r="N243" s="6">
        <f>VLOOKUP(P243,ODC!$B$5:$K$417,10,FALSE)</f>
        <v>0</v>
      </c>
      <c r="P243" s="144" t="str">
        <f t="shared" si="3"/>
        <v>5.6.18.6    Post Migration Information Assurance Test</v>
      </c>
    </row>
    <row r="244" spans="1:18" x14ac:dyDescent="0.35">
      <c r="A244" s="153" t="s">
        <v>459</v>
      </c>
      <c r="B244" s="147" t="s">
        <v>221</v>
      </c>
      <c r="C244" t="s">
        <v>795</v>
      </c>
      <c r="D244">
        <v>1</v>
      </c>
      <c r="E244">
        <v>2</v>
      </c>
      <c r="I244" t="s">
        <v>280</v>
      </c>
      <c r="K244" s="6"/>
      <c r="L244" s="8">
        <f>VLOOKUP(P244,'Labour and Options'!$B$5:$S$417,18,FALSE)</f>
        <v>0</v>
      </c>
      <c r="M244" s="6">
        <f>VLOOKUP(P244,Travel!$B$6:$L$417,11,FALSE)</f>
        <v>0</v>
      </c>
      <c r="N244" s="6">
        <f>VLOOKUP(P244,ODC!$B$5:$K$417,10,FALSE)</f>
        <v>0</v>
      </c>
      <c r="P244" s="144" t="str">
        <f t="shared" si="3"/>
        <v>5.6.18.7    Performance Tests, Test</v>
      </c>
    </row>
    <row r="245" spans="1:18" x14ac:dyDescent="0.35">
      <c r="A245" s="153" t="s">
        <v>460</v>
      </c>
      <c r="B245" s="147" t="s">
        <v>223</v>
      </c>
      <c r="C245" t="s">
        <v>795</v>
      </c>
      <c r="D245">
        <v>1</v>
      </c>
      <c r="E245">
        <v>2</v>
      </c>
      <c r="I245" t="s">
        <v>280</v>
      </c>
      <c r="K245" s="6"/>
      <c r="L245" s="8">
        <f>VLOOKUP(P245,'Labour and Options'!$B$5:$S$417,18,FALSE)</f>
        <v>0</v>
      </c>
      <c r="M245" s="6">
        <f>VLOOKUP(P245,Travel!$B$6:$L$417,11,FALSE)</f>
        <v>0</v>
      </c>
      <c r="N245" s="6">
        <f>VLOOKUP(P245,ODC!$B$5:$K$417,10,FALSE)</f>
        <v>0</v>
      </c>
      <c r="P245" s="144" t="str">
        <f t="shared" si="3"/>
        <v>5.6.18.8    Site Acceptance Test</v>
      </c>
    </row>
    <row r="246" spans="1:18" x14ac:dyDescent="0.35">
      <c r="A246" s="185" t="s">
        <v>461</v>
      </c>
      <c r="B246" s="183" t="s">
        <v>271</v>
      </c>
      <c r="C246" s="184"/>
      <c r="D246" s="184">
        <v>1</v>
      </c>
      <c r="E246" s="184"/>
      <c r="F246" s="184"/>
      <c r="G246" s="184"/>
      <c r="H246" s="184" t="s">
        <v>975</v>
      </c>
      <c r="I246" s="184" t="s">
        <v>280</v>
      </c>
      <c r="J246" s="184"/>
      <c r="K246" s="130"/>
      <c r="L246" s="125">
        <f>VLOOKUP(P246,'Labour and Options'!$B$5:$S$417,18,FALSE)</f>
        <v>0</v>
      </c>
      <c r="M246" s="130">
        <f>VLOOKUP(P246,Travel!$B$6:$L$417,11,FALSE)</f>
        <v>0</v>
      </c>
      <c r="N246" s="130">
        <f>VLOOKUP(P246,ODC!$B$5:$K$417,10,FALSE)</f>
        <v>0</v>
      </c>
      <c r="O246" s="184"/>
      <c r="P246" s="186" t="str">
        <f t="shared" si="3"/>
        <v>5.6.19    SER 19 : JWC Stavanger</v>
      </c>
      <c r="Q246" s="184"/>
      <c r="R246" s="184"/>
    </row>
    <row r="247" spans="1:18" x14ac:dyDescent="0.35">
      <c r="A247" s="153" t="s">
        <v>462</v>
      </c>
      <c r="B247" s="147" t="s">
        <v>222</v>
      </c>
      <c r="C247" t="s">
        <v>871</v>
      </c>
      <c r="D247">
        <v>1</v>
      </c>
      <c r="E247">
        <v>1</v>
      </c>
      <c r="I247" t="s">
        <v>280</v>
      </c>
      <c r="K247" s="6"/>
      <c r="L247" s="8">
        <f>VLOOKUP(P247,'Labour and Options'!$B$5:$S$417,18,FALSE)</f>
        <v>0</v>
      </c>
      <c r="M247" s="6">
        <f>VLOOKUP(P247,Travel!$B$6:$L$417,11,FALSE)</f>
        <v>0</v>
      </c>
      <c r="N247" s="6">
        <f>VLOOKUP(P247,ODC!$B$5:$K$417,10,FALSE)</f>
        <v>0</v>
      </c>
      <c r="P247" s="144" t="str">
        <f t="shared" si="3"/>
        <v>5.6.19.1    Pre Migration Meeting</v>
      </c>
    </row>
    <row r="248" spans="1:18" x14ac:dyDescent="0.35">
      <c r="A248" s="153" t="s">
        <v>463</v>
      </c>
      <c r="B248" s="147" t="s">
        <v>251</v>
      </c>
      <c r="C248" t="s">
        <v>868</v>
      </c>
      <c r="D248">
        <v>1</v>
      </c>
      <c r="E248">
        <v>1</v>
      </c>
      <c r="I248" t="s">
        <v>280</v>
      </c>
      <c r="K248" s="6"/>
      <c r="L248" s="8">
        <f>VLOOKUP(P248,'Labour and Options'!$B$5:$S$417,18,FALSE)</f>
        <v>0</v>
      </c>
      <c r="M248" s="6">
        <f>VLOOKUP(P248,Travel!$B$6:$L$417,11,FALSE)</f>
        <v>0</v>
      </c>
      <c r="N248" s="6">
        <f>VLOOKUP(P248,ODC!$B$5:$K$417,10,FALSE)</f>
        <v>0</v>
      </c>
      <c r="P248" s="144" t="str">
        <f t="shared" si="3"/>
        <v>5.6.19.2    Site Survey (IKM Tools)</v>
      </c>
    </row>
    <row r="249" spans="1:18" x14ac:dyDescent="0.35">
      <c r="A249" s="153" t="s">
        <v>464</v>
      </c>
      <c r="B249" s="147" t="s">
        <v>256</v>
      </c>
      <c r="C249" t="s">
        <v>872</v>
      </c>
      <c r="D249">
        <v>1</v>
      </c>
      <c r="E249">
        <v>2</v>
      </c>
      <c r="I249" t="s">
        <v>280</v>
      </c>
      <c r="K249" s="6"/>
      <c r="L249" s="8">
        <f>VLOOKUP(P249,'Labour and Options'!$B$5:$S$417,18,FALSE)</f>
        <v>0</v>
      </c>
      <c r="M249" s="6">
        <f>VLOOKUP(P249,Travel!$B$6:$L$417,11,FALSE)</f>
        <v>0</v>
      </c>
      <c r="N249" s="6">
        <f>VLOOKUP(P249,ODC!$B$5:$K$417,10,FALSE)</f>
        <v>0</v>
      </c>
      <c r="P249" s="144" t="str">
        <f t="shared" si="3"/>
        <v>5.6.19.3    Support Site Activation (ON &amp; PBN)</v>
      </c>
    </row>
    <row r="250" spans="1:18" x14ac:dyDescent="0.35">
      <c r="A250" s="153" t="s">
        <v>753</v>
      </c>
      <c r="B250" s="147" t="s">
        <v>219</v>
      </c>
      <c r="C250" t="s">
        <v>871</v>
      </c>
      <c r="D250">
        <v>1</v>
      </c>
      <c r="E250">
        <v>1</v>
      </c>
      <c r="I250" t="s">
        <v>280</v>
      </c>
      <c r="K250" s="6"/>
      <c r="L250" s="8">
        <f>VLOOKUP(P250,'Labour and Options'!$B$5:$S$417,18,FALSE)</f>
        <v>0</v>
      </c>
      <c r="M250" s="6">
        <f>VLOOKUP(P250,Travel!$B$6:$L$417,11,FALSE)</f>
        <v>0</v>
      </c>
      <c r="N250" s="6">
        <f>VLOOKUP(P250,ODC!$B$5:$K$417,10,FALSE)</f>
        <v>0</v>
      </c>
      <c r="P250" s="144" t="str">
        <f t="shared" si="3"/>
        <v>5.6.19.4    Migration Tool configuration / customization</v>
      </c>
    </row>
    <row r="251" spans="1:18" x14ac:dyDescent="0.35">
      <c r="A251" s="153" t="s">
        <v>465</v>
      </c>
      <c r="B251" s="147" t="s">
        <v>254</v>
      </c>
      <c r="C251" t="s">
        <v>871</v>
      </c>
      <c r="D251">
        <v>1</v>
      </c>
      <c r="E251">
        <v>1</v>
      </c>
      <c r="I251" t="s">
        <v>280</v>
      </c>
      <c r="K251" s="6"/>
      <c r="L251" s="8">
        <f>VLOOKUP(P251,'Labour and Options'!$B$5:$S$417,18,FALSE)</f>
        <v>0</v>
      </c>
      <c r="M251" s="6">
        <f>VLOOKUP(P251,Travel!$B$6:$L$417,11,FALSE)</f>
        <v>0</v>
      </c>
      <c r="N251" s="6">
        <f>VLOOKUP(P251,ODC!$B$5:$K$417,10,FALSE)</f>
        <v>0</v>
      </c>
      <c r="P251" s="144" t="str">
        <f t="shared" si="3"/>
        <v xml:space="preserve">5.6.19.5    Data Migration </v>
      </c>
    </row>
    <row r="252" spans="1:18" x14ac:dyDescent="0.35">
      <c r="A252" s="153" t="s">
        <v>466</v>
      </c>
      <c r="B252" s="147" t="s">
        <v>220</v>
      </c>
      <c r="C252" t="s">
        <v>871</v>
      </c>
      <c r="D252">
        <v>1</v>
      </c>
      <c r="E252">
        <v>1</v>
      </c>
      <c r="I252" t="s">
        <v>280</v>
      </c>
      <c r="K252" s="6"/>
      <c r="L252" s="8">
        <f>VLOOKUP(P252,'Labour and Options'!$B$5:$S$417,18,FALSE)</f>
        <v>0</v>
      </c>
      <c r="M252" s="6">
        <f>VLOOKUP(P252,Travel!$B$6:$L$417,11,FALSE)</f>
        <v>0</v>
      </c>
      <c r="N252" s="6">
        <f>VLOOKUP(P252,ODC!$B$5:$K$417,10,FALSE)</f>
        <v>0</v>
      </c>
      <c r="P252" s="144" t="str">
        <f t="shared" si="3"/>
        <v>5.6.19.6    Post Migration Information Assurance Test</v>
      </c>
    </row>
    <row r="253" spans="1:18" x14ac:dyDescent="0.35">
      <c r="A253" s="153" t="s">
        <v>467</v>
      </c>
      <c r="B253" s="147" t="s">
        <v>221</v>
      </c>
      <c r="C253" t="s">
        <v>795</v>
      </c>
      <c r="D253">
        <v>1</v>
      </c>
      <c r="E253">
        <v>2</v>
      </c>
      <c r="I253" t="s">
        <v>280</v>
      </c>
      <c r="K253" s="6"/>
      <c r="L253" s="8">
        <f>VLOOKUP(P253,'Labour and Options'!$B$5:$S$417,18,FALSE)</f>
        <v>0</v>
      </c>
      <c r="M253" s="6">
        <f>VLOOKUP(P253,Travel!$B$6:$L$417,11,FALSE)</f>
        <v>0</v>
      </c>
      <c r="N253" s="6">
        <f>VLOOKUP(P253,ODC!$B$5:$K$417,10,FALSE)</f>
        <v>0</v>
      </c>
      <c r="P253" s="144" t="str">
        <f t="shared" si="3"/>
        <v>5.6.19.7    Performance Tests, Test</v>
      </c>
    </row>
    <row r="254" spans="1:18" x14ac:dyDescent="0.35">
      <c r="A254" s="153" t="s">
        <v>468</v>
      </c>
      <c r="B254" s="147" t="s">
        <v>223</v>
      </c>
      <c r="C254" t="s">
        <v>795</v>
      </c>
      <c r="D254">
        <v>1</v>
      </c>
      <c r="E254">
        <v>2</v>
      </c>
      <c r="I254" t="s">
        <v>280</v>
      </c>
      <c r="K254" s="6"/>
      <c r="L254" s="8">
        <f>VLOOKUP(P254,'Labour and Options'!$B$5:$S$417,18,FALSE)</f>
        <v>0</v>
      </c>
      <c r="M254" s="6">
        <f>VLOOKUP(P254,Travel!$B$6:$L$417,11,FALSE)</f>
        <v>0</v>
      </c>
      <c r="N254" s="6">
        <f>VLOOKUP(P254,ODC!$B$5:$K$417,10,FALSE)</f>
        <v>0</v>
      </c>
      <c r="P254" s="144" t="str">
        <f t="shared" si="3"/>
        <v>5.6.19.8    Site Acceptance Test</v>
      </c>
    </row>
    <row r="255" spans="1:18" x14ac:dyDescent="0.35">
      <c r="A255" s="185" t="s">
        <v>469</v>
      </c>
      <c r="B255" s="183" t="s">
        <v>272</v>
      </c>
      <c r="C255" s="184"/>
      <c r="D255" s="184">
        <v>1</v>
      </c>
      <c r="E255" s="184"/>
      <c r="F255" s="184"/>
      <c r="G255" s="184"/>
      <c r="H255" s="184" t="s">
        <v>975</v>
      </c>
      <c r="I255" s="184" t="s">
        <v>280</v>
      </c>
      <c r="J255" s="184"/>
      <c r="K255" s="130"/>
      <c r="L255" s="125">
        <f>VLOOKUP(P255,'Labour and Options'!$B$5:$S$417,18,FALSE)</f>
        <v>0</v>
      </c>
      <c r="M255" s="130">
        <f>VLOOKUP(P255,Travel!$B$6:$L$417,11,FALSE)</f>
        <v>0</v>
      </c>
      <c r="N255" s="130">
        <f>VLOOKUP(P255,ODC!$B$5:$K$417,10,FALSE)</f>
        <v>0</v>
      </c>
      <c r="O255" s="184"/>
      <c r="P255" s="186" t="str">
        <f t="shared" si="3"/>
        <v>5.6.20    SER 20 : AGS Sgonella</v>
      </c>
      <c r="Q255" s="184"/>
      <c r="R255" s="184"/>
    </row>
    <row r="256" spans="1:18" x14ac:dyDescent="0.35">
      <c r="A256" s="153" t="s">
        <v>470</v>
      </c>
      <c r="B256" s="147" t="s">
        <v>222</v>
      </c>
      <c r="C256" t="s">
        <v>871</v>
      </c>
      <c r="D256">
        <v>1</v>
      </c>
      <c r="E256">
        <v>1</v>
      </c>
      <c r="I256" t="s">
        <v>280</v>
      </c>
      <c r="K256" s="6"/>
      <c r="L256" s="8">
        <f>VLOOKUP(P256,'Labour and Options'!$B$5:$S$417,18,FALSE)</f>
        <v>0</v>
      </c>
      <c r="M256" s="6">
        <f>VLOOKUP(P256,Travel!$B$6:$L$417,11,FALSE)</f>
        <v>0</v>
      </c>
      <c r="N256" s="6">
        <f>VLOOKUP(P256,ODC!$B$5:$K$417,10,FALSE)</f>
        <v>0</v>
      </c>
      <c r="P256" s="144" t="str">
        <f t="shared" si="3"/>
        <v>5.6.20.1    Pre Migration Meeting</v>
      </c>
    </row>
    <row r="257" spans="1:18" x14ac:dyDescent="0.35">
      <c r="A257" s="153" t="s">
        <v>471</v>
      </c>
      <c r="B257" s="147" t="s">
        <v>251</v>
      </c>
      <c r="C257" t="s">
        <v>868</v>
      </c>
      <c r="D257">
        <v>1</v>
      </c>
      <c r="E257">
        <v>1</v>
      </c>
      <c r="I257" t="s">
        <v>280</v>
      </c>
      <c r="K257" s="6"/>
      <c r="L257" s="8">
        <f>VLOOKUP(P257,'Labour and Options'!$B$5:$S$417,18,FALSE)</f>
        <v>0</v>
      </c>
      <c r="M257" s="6">
        <f>VLOOKUP(P257,Travel!$B$6:$L$417,11,FALSE)</f>
        <v>0</v>
      </c>
      <c r="N257" s="6">
        <f>VLOOKUP(P257,ODC!$B$5:$K$417,10,FALSE)</f>
        <v>0</v>
      </c>
      <c r="P257" s="144" t="str">
        <f t="shared" si="3"/>
        <v>5.6.20.2    Site Survey (IKM Tools)</v>
      </c>
    </row>
    <row r="258" spans="1:18" x14ac:dyDescent="0.35">
      <c r="A258" s="153" t="s">
        <v>472</v>
      </c>
      <c r="B258" s="147" t="s">
        <v>256</v>
      </c>
      <c r="C258" t="s">
        <v>872</v>
      </c>
      <c r="D258">
        <v>1</v>
      </c>
      <c r="E258">
        <v>2</v>
      </c>
      <c r="I258" t="s">
        <v>280</v>
      </c>
      <c r="K258" s="6"/>
      <c r="L258" s="8">
        <f>VLOOKUP(P258,'Labour and Options'!$B$5:$S$417,18,FALSE)</f>
        <v>0</v>
      </c>
      <c r="M258" s="6">
        <f>VLOOKUP(P258,Travel!$B$6:$L$417,11,FALSE)</f>
        <v>0</v>
      </c>
      <c r="N258" s="6">
        <f>VLOOKUP(P258,ODC!$B$5:$K$417,10,FALSE)</f>
        <v>0</v>
      </c>
      <c r="P258" s="144" t="str">
        <f t="shared" si="3"/>
        <v>5.6.20.3    Support Site Activation (ON &amp; PBN)</v>
      </c>
    </row>
    <row r="259" spans="1:18" x14ac:dyDescent="0.35">
      <c r="A259" s="153" t="s">
        <v>754</v>
      </c>
      <c r="B259" s="147" t="s">
        <v>219</v>
      </c>
      <c r="C259" t="s">
        <v>871</v>
      </c>
      <c r="D259">
        <v>1</v>
      </c>
      <c r="E259">
        <v>1</v>
      </c>
      <c r="I259" t="s">
        <v>280</v>
      </c>
      <c r="K259" s="6"/>
      <c r="L259" s="8">
        <f>VLOOKUP(P259,'Labour and Options'!$B$5:$S$417,18,FALSE)</f>
        <v>0</v>
      </c>
      <c r="M259" s="6">
        <f>VLOOKUP(P259,Travel!$B$6:$L$417,11,FALSE)</f>
        <v>0</v>
      </c>
      <c r="N259" s="6">
        <f>VLOOKUP(P259,ODC!$B$5:$K$417,10,FALSE)</f>
        <v>0</v>
      </c>
      <c r="P259" s="144" t="str">
        <f t="shared" si="3"/>
        <v>5.6.20.4    Migration Tool configuration / customization</v>
      </c>
    </row>
    <row r="260" spans="1:18" x14ac:dyDescent="0.35">
      <c r="A260" s="153" t="s">
        <v>473</v>
      </c>
      <c r="B260" s="147" t="s">
        <v>254</v>
      </c>
      <c r="C260" t="s">
        <v>871</v>
      </c>
      <c r="D260">
        <v>1</v>
      </c>
      <c r="E260">
        <v>1</v>
      </c>
      <c r="I260" t="s">
        <v>280</v>
      </c>
      <c r="K260" s="6"/>
      <c r="L260" s="8">
        <f>VLOOKUP(P260,'Labour and Options'!$B$5:$S$417,18,FALSE)</f>
        <v>0</v>
      </c>
      <c r="M260" s="6">
        <f>VLOOKUP(P260,Travel!$B$6:$L$417,11,FALSE)</f>
        <v>0</v>
      </c>
      <c r="N260" s="6">
        <f>VLOOKUP(P260,ODC!$B$5:$K$417,10,FALSE)</f>
        <v>0</v>
      </c>
      <c r="P260" s="144" t="str">
        <f t="shared" si="3"/>
        <v xml:space="preserve">5.6.20.5    Data Migration </v>
      </c>
    </row>
    <row r="261" spans="1:18" x14ac:dyDescent="0.35">
      <c r="A261" s="153" t="s">
        <v>474</v>
      </c>
      <c r="B261" s="147" t="s">
        <v>220</v>
      </c>
      <c r="C261" t="s">
        <v>871</v>
      </c>
      <c r="D261">
        <v>1</v>
      </c>
      <c r="E261">
        <v>1</v>
      </c>
      <c r="I261" t="s">
        <v>280</v>
      </c>
      <c r="K261" s="6"/>
      <c r="L261" s="8">
        <f>VLOOKUP(P261,'Labour and Options'!$B$5:$S$417,18,FALSE)</f>
        <v>0</v>
      </c>
      <c r="M261" s="6">
        <f>VLOOKUP(P261,Travel!$B$6:$L$417,11,FALSE)</f>
        <v>0</v>
      </c>
      <c r="N261" s="6">
        <f>VLOOKUP(P261,ODC!$B$5:$K$417,10,FALSE)</f>
        <v>0</v>
      </c>
      <c r="P261" s="144" t="str">
        <f t="shared" si="3"/>
        <v>5.6.20.6    Post Migration Information Assurance Test</v>
      </c>
    </row>
    <row r="262" spans="1:18" x14ac:dyDescent="0.35">
      <c r="A262" s="153" t="s">
        <v>475</v>
      </c>
      <c r="B262" s="147" t="s">
        <v>221</v>
      </c>
      <c r="C262" t="s">
        <v>795</v>
      </c>
      <c r="D262">
        <v>1</v>
      </c>
      <c r="E262">
        <v>2</v>
      </c>
      <c r="I262" t="s">
        <v>280</v>
      </c>
      <c r="K262" s="6"/>
      <c r="L262" s="8">
        <f>VLOOKUP(P262,'Labour and Options'!$B$5:$S$417,18,FALSE)</f>
        <v>0</v>
      </c>
      <c r="M262" s="6">
        <f>VLOOKUP(P262,Travel!$B$6:$L$417,11,FALSE)</f>
        <v>0</v>
      </c>
      <c r="N262" s="6">
        <f>VLOOKUP(P262,ODC!$B$5:$K$417,10,FALSE)</f>
        <v>0</v>
      </c>
      <c r="P262" s="144" t="str">
        <f t="shared" si="3"/>
        <v>5.6.20.7    Performance Tests, Test</v>
      </c>
    </row>
    <row r="263" spans="1:18" x14ac:dyDescent="0.35">
      <c r="A263" s="153" t="s">
        <v>476</v>
      </c>
      <c r="B263" s="147" t="s">
        <v>223</v>
      </c>
      <c r="C263" t="s">
        <v>795</v>
      </c>
      <c r="D263">
        <v>1</v>
      </c>
      <c r="E263">
        <v>2</v>
      </c>
      <c r="I263" t="s">
        <v>280</v>
      </c>
      <c r="K263" s="6"/>
      <c r="L263" s="8">
        <f>VLOOKUP(P263,'Labour and Options'!$B$5:$S$417,18,FALSE)</f>
        <v>0</v>
      </c>
      <c r="M263" s="6">
        <f>VLOOKUP(P263,Travel!$B$6:$L$417,11,FALSE)</f>
        <v>0</v>
      </c>
      <c r="N263" s="6">
        <f>VLOOKUP(P263,ODC!$B$5:$K$417,10,FALSE)</f>
        <v>0</v>
      </c>
      <c r="P263" s="144" t="str">
        <f t="shared" si="3"/>
        <v>5.6.20.8    Site Acceptance Test</v>
      </c>
    </row>
    <row r="264" spans="1:18" x14ac:dyDescent="0.35">
      <c r="A264" s="185" t="s">
        <v>477</v>
      </c>
      <c r="B264" s="183" t="s">
        <v>273</v>
      </c>
      <c r="C264" s="184"/>
      <c r="D264" s="184">
        <v>1</v>
      </c>
      <c r="E264" s="184"/>
      <c r="F264" s="184"/>
      <c r="G264" s="184"/>
      <c r="H264" s="184" t="s">
        <v>975</v>
      </c>
      <c r="I264" s="184" t="s">
        <v>280</v>
      </c>
      <c r="J264" s="184"/>
      <c r="K264" s="130"/>
      <c r="L264" s="125">
        <f>VLOOKUP(P264,'Labour and Options'!$B$5:$S$417,18,FALSE)</f>
        <v>0</v>
      </c>
      <c r="M264" s="130">
        <f>VLOOKUP(P264,Travel!$B$6:$L$417,11,FALSE)</f>
        <v>0</v>
      </c>
      <c r="N264" s="130">
        <f>VLOOKUP(P264,ODC!$B$5:$K$417,10,FALSE)</f>
        <v>0</v>
      </c>
      <c r="O264" s="184"/>
      <c r="P264" s="186" t="str">
        <f t="shared" ref="P264:P327" si="4">CONCATENATE(A264,"    ",B264)</f>
        <v>5.6.21    SER 21 : JEWCS Yeovilton</v>
      </c>
      <c r="Q264" s="184"/>
      <c r="R264" s="184"/>
    </row>
    <row r="265" spans="1:18" x14ac:dyDescent="0.35">
      <c r="A265" s="153" t="s">
        <v>478</v>
      </c>
      <c r="B265" s="147" t="s">
        <v>222</v>
      </c>
      <c r="C265" t="s">
        <v>871</v>
      </c>
      <c r="D265">
        <v>1</v>
      </c>
      <c r="E265">
        <v>1</v>
      </c>
      <c r="I265" t="s">
        <v>280</v>
      </c>
      <c r="K265" s="6"/>
      <c r="L265" s="8">
        <f>VLOOKUP(P265,'Labour and Options'!$B$5:$S$417,18,FALSE)</f>
        <v>0</v>
      </c>
      <c r="M265" s="6">
        <f>VLOOKUP(P265,Travel!$B$6:$L$417,11,FALSE)</f>
        <v>0</v>
      </c>
      <c r="N265" s="6">
        <f>VLOOKUP(P265,ODC!$B$5:$K$417,10,FALSE)</f>
        <v>0</v>
      </c>
      <c r="P265" s="144" t="str">
        <f t="shared" si="4"/>
        <v>5.6.21.1    Pre Migration Meeting</v>
      </c>
    </row>
    <row r="266" spans="1:18" x14ac:dyDescent="0.35">
      <c r="A266" s="153" t="s">
        <v>479</v>
      </c>
      <c r="B266" s="147" t="s">
        <v>251</v>
      </c>
      <c r="C266" t="s">
        <v>868</v>
      </c>
      <c r="D266">
        <v>1</v>
      </c>
      <c r="E266">
        <v>1</v>
      </c>
      <c r="I266" t="s">
        <v>280</v>
      </c>
      <c r="K266" s="6"/>
      <c r="L266" s="8">
        <f>VLOOKUP(P266,'Labour and Options'!$B$5:$S$417,18,FALSE)</f>
        <v>0</v>
      </c>
      <c r="M266" s="6">
        <f>VLOOKUP(P266,Travel!$B$6:$L$417,11,FALSE)</f>
        <v>0</v>
      </c>
      <c r="N266" s="6">
        <f>VLOOKUP(P266,ODC!$B$5:$K$417,10,FALSE)</f>
        <v>0</v>
      </c>
      <c r="P266" s="144" t="str">
        <f t="shared" si="4"/>
        <v>5.6.21.2    Site Survey (IKM Tools)</v>
      </c>
    </row>
    <row r="267" spans="1:18" x14ac:dyDescent="0.35">
      <c r="A267" s="153" t="s">
        <v>480</v>
      </c>
      <c r="B267" s="147" t="s">
        <v>256</v>
      </c>
      <c r="C267" t="s">
        <v>872</v>
      </c>
      <c r="D267">
        <v>1</v>
      </c>
      <c r="E267">
        <v>2</v>
      </c>
      <c r="I267" t="s">
        <v>280</v>
      </c>
      <c r="K267" s="6"/>
      <c r="L267" s="8">
        <f>VLOOKUP(P267,'Labour and Options'!$B$5:$S$417,18,FALSE)</f>
        <v>0</v>
      </c>
      <c r="M267" s="6">
        <f>VLOOKUP(P267,Travel!$B$6:$L$417,11,FALSE)</f>
        <v>0</v>
      </c>
      <c r="N267" s="6">
        <f>VLOOKUP(P267,ODC!$B$5:$K$417,10,FALSE)</f>
        <v>0</v>
      </c>
      <c r="P267" s="144" t="str">
        <f t="shared" si="4"/>
        <v>5.6.21.3    Support Site Activation (ON &amp; PBN)</v>
      </c>
    </row>
    <row r="268" spans="1:18" x14ac:dyDescent="0.35">
      <c r="A268" s="153" t="s">
        <v>755</v>
      </c>
      <c r="B268" s="147" t="s">
        <v>219</v>
      </c>
      <c r="C268" t="s">
        <v>871</v>
      </c>
      <c r="D268">
        <v>1</v>
      </c>
      <c r="E268">
        <v>1</v>
      </c>
      <c r="I268" t="s">
        <v>280</v>
      </c>
      <c r="K268" s="6"/>
      <c r="L268" s="8">
        <f>VLOOKUP(P268,'Labour and Options'!$B$5:$S$417,18,FALSE)</f>
        <v>0</v>
      </c>
      <c r="M268" s="6">
        <f>VLOOKUP(P268,Travel!$B$6:$L$417,11,FALSE)</f>
        <v>0</v>
      </c>
      <c r="N268" s="6">
        <f>VLOOKUP(P268,ODC!$B$5:$K$417,10,FALSE)</f>
        <v>0</v>
      </c>
      <c r="P268" s="144" t="str">
        <f t="shared" si="4"/>
        <v>5.6.21.4    Migration Tool configuration / customization</v>
      </c>
    </row>
    <row r="269" spans="1:18" x14ac:dyDescent="0.35">
      <c r="A269" s="153" t="s">
        <v>481</v>
      </c>
      <c r="B269" s="147" t="s">
        <v>254</v>
      </c>
      <c r="C269" t="s">
        <v>871</v>
      </c>
      <c r="D269">
        <v>1</v>
      </c>
      <c r="E269">
        <v>1</v>
      </c>
      <c r="I269" t="s">
        <v>280</v>
      </c>
      <c r="K269" s="6"/>
      <c r="L269" s="8">
        <f>VLOOKUP(P269,'Labour and Options'!$B$5:$S$417,18,FALSE)</f>
        <v>0</v>
      </c>
      <c r="M269" s="6">
        <f>VLOOKUP(P269,Travel!$B$6:$L$417,11,FALSE)</f>
        <v>0</v>
      </c>
      <c r="N269" s="6">
        <f>VLOOKUP(P269,ODC!$B$5:$K$417,10,FALSE)</f>
        <v>0</v>
      </c>
      <c r="P269" s="144" t="str">
        <f t="shared" si="4"/>
        <v xml:space="preserve">5.6.21.5    Data Migration </v>
      </c>
    </row>
    <row r="270" spans="1:18" x14ac:dyDescent="0.35">
      <c r="A270" s="153" t="s">
        <v>482</v>
      </c>
      <c r="B270" s="147" t="s">
        <v>220</v>
      </c>
      <c r="C270" t="s">
        <v>871</v>
      </c>
      <c r="D270">
        <v>1</v>
      </c>
      <c r="E270">
        <v>1</v>
      </c>
      <c r="I270" t="s">
        <v>280</v>
      </c>
      <c r="K270" s="6"/>
      <c r="L270" s="8">
        <f>VLOOKUP(P270,'Labour and Options'!$B$5:$S$417,18,FALSE)</f>
        <v>0</v>
      </c>
      <c r="M270" s="6">
        <f>VLOOKUP(P270,Travel!$B$6:$L$417,11,FALSE)</f>
        <v>0</v>
      </c>
      <c r="N270" s="6">
        <f>VLOOKUP(P270,ODC!$B$5:$K$417,10,FALSE)</f>
        <v>0</v>
      </c>
      <c r="P270" s="144" t="str">
        <f t="shared" si="4"/>
        <v>5.6.21.6    Post Migration Information Assurance Test</v>
      </c>
    </row>
    <row r="271" spans="1:18" x14ac:dyDescent="0.35">
      <c r="A271" s="153" t="s">
        <v>483</v>
      </c>
      <c r="B271" s="147" t="s">
        <v>221</v>
      </c>
      <c r="C271" t="s">
        <v>795</v>
      </c>
      <c r="D271">
        <v>1</v>
      </c>
      <c r="E271">
        <v>2</v>
      </c>
      <c r="I271" t="s">
        <v>280</v>
      </c>
      <c r="K271" s="6"/>
      <c r="L271" s="8">
        <f>VLOOKUP(P271,'Labour and Options'!$B$5:$S$417,18,FALSE)</f>
        <v>0</v>
      </c>
      <c r="M271" s="6">
        <f>VLOOKUP(P271,Travel!$B$6:$L$417,11,FALSE)</f>
        <v>0</v>
      </c>
      <c r="N271" s="6">
        <f>VLOOKUP(P271,ODC!$B$5:$K$417,10,FALSE)</f>
        <v>0</v>
      </c>
      <c r="P271" s="144" t="str">
        <f t="shared" si="4"/>
        <v>5.6.21.7    Performance Tests, Test</v>
      </c>
    </row>
    <row r="272" spans="1:18" x14ac:dyDescent="0.35">
      <c r="A272" s="153" t="s">
        <v>484</v>
      </c>
      <c r="B272" s="147" t="s">
        <v>223</v>
      </c>
      <c r="C272" t="s">
        <v>795</v>
      </c>
      <c r="D272">
        <v>1</v>
      </c>
      <c r="E272">
        <v>2</v>
      </c>
      <c r="I272" t="s">
        <v>280</v>
      </c>
      <c r="K272" s="6"/>
      <c r="L272" s="8">
        <f>VLOOKUP(P272,'Labour and Options'!$B$5:$S$417,18,FALSE)</f>
        <v>0</v>
      </c>
      <c r="M272" s="6">
        <f>VLOOKUP(P272,Travel!$B$6:$L$417,11,FALSE)</f>
        <v>0</v>
      </c>
      <c r="N272" s="6">
        <f>VLOOKUP(P272,ODC!$B$5:$K$417,10,FALSE)</f>
        <v>0</v>
      </c>
      <c r="P272" s="144" t="str">
        <f t="shared" si="4"/>
        <v>5.6.21.8    Site Acceptance Test</v>
      </c>
    </row>
    <row r="273" spans="1:18" x14ac:dyDescent="0.35">
      <c r="A273" s="185" t="s">
        <v>485</v>
      </c>
      <c r="B273" s="183" t="s">
        <v>274</v>
      </c>
      <c r="C273" s="184"/>
      <c r="D273" s="184">
        <v>1</v>
      </c>
      <c r="E273" s="184"/>
      <c r="F273" s="184"/>
      <c r="G273" s="184"/>
      <c r="H273" s="184" t="s">
        <v>975</v>
      </c>
      <c r="I273" s="184" t="s">
        <v>280</v>
      </c>
      <c r="J273" s="184"/>
      <c r="K273" s="130"/>
      <c r="L273" s="125">
        <f>VLOOKUP(P273,'Labour and Options'!$B$5:$S$417,18,FALSE)</f>
        <v>0</v>
      </c>
      <c r="M273" s="130">
        <f>VLOOKUP(P273,Travel!$B$6:$L$417,11,FALSE)</f>
        <v>0</v>
      </c>
      <c r="N273" s="130">
        <f>VLOOKUP(P273,ODC!$B$5:$K$417,10,FALSE)</f>
        <v>0</v>
      </c>
      <c r="O273" s="184"/>
      <c r="P273" s="186" t="str">
        <f t="shared" si="4"/>
        <v>5.6.22    SER 22 : CMRE La Spezia</v>
      </c>
      <c r="Q273" s="184"/>
      <c r="R273" s="184"/>
    </row>
    <row r="274" spans="1:18" x14ac:dyDescent="0.35">
      <c r="A274" s="153" t="s">
        <v>486</v>
      </c>
      <c r="B274" s="147" t="s">
        <v>283</v>
      </c>
      <c r="C274" t="s">
        <v>871</v>
      </c>
      <c r="D274">
        <v>1</v>
      </c>
      <c r="E274">
        <v>1</v>
      </c>
      <c r="I274" t="s">
        <v>280</v>
      </c>
      <c r="K274" s="6"/>
      <c r="L274" s="8">
        <f>VLOOKUP(P274,'Labour and Options'!$B$5:$S$417,18,FALSE)</f>
        <v>0</v>
      </c>
      <c r="M274" s="6">
        <f>VLOOKUP(P274,Travel!$B$6:$L$417,11,FALSE)</f>
        <v>0</v>
      </c>
      <c r="N274" s="6">
        <f>VLOOKUP(P274,ODC!$B$5:$K$417,10,FALSE)</f>
        <v>0</v>
      </c>
      <c r="P274" s="144" t="str">
        <f t="shared" si="4"/>
        <v xml:space="preserve">5.6.22.1    Pre Migration Meeting </v>
      </c>
    </row>
    <row r="275" spans="1:18" x14ac:dyDescent="0.35">
      <c r="A275" s="153" t="s">
        <v>487</v>
      </c>
      <c r="B275" s="147" t="s">
        <v>251</v>
      </c>
      <c r="C275" t="s">
        <v>868</v>
      </c>
      <c r="D275">
        <v>1</v>
      </c>
      <c r="E275">
        <v>1</v>
      </c>
      <c r="I275" t="s">
        <v>280</v>
      </c>
      <c r="K275" s="6"/>
      <c r="L275" s="8">
        <f>VLOOKUP(P275,'Labour and Options'!$B$5:$S$417,18,FALSE)</f>
        <v>0</v>
      </c>
      <c r="M275" s="6">
        <f>VLOOKUP(P275,Travel!$B$6:$L$417,11,FALSE)</f>
        <v>0</v>
      </c>
      <c r="N275" s="6">
        <f>VLOOKUP(P275,ODC!$B$5:$K$417,10,FALSE)</f>
        <v>0</v>
      </c>
      <c r="P275" s="144" t="str">
        <f t="shared" si="4"/>
        <v>5.6.22.2    Site Survey (IKM Tools)</v>
      </c>
    </row>
    <row r="276" spans="1:18" x14ac:dyDescent="0.35">
      <c r="A276" s="153" t="s">
        <v>488</v>
      </c>
      <c r="B276" s="147" t="s">
        <v>256</v>
      </c>
      <c r="C276" t="s">
        <v>872</v>
      </c>
      <c r="D276">
        <v>1</v>
      </c>
      <c r="E276">
        <v>2</v>
      </c>
      <c r="I276" t="s">
        <v>280</v>
      </c>
      <c r="K276" s="6"/>
      <c r="L276" s="8">
        <f>VLOOKUP(P276,'Labour and Options'!$B$5:$S$417,18,FALSE)</f>
        <v>0</v>
      </c>
      <c r="M276" s="6">
        <f>VLOOKUP(P276,Travel!$B$6:$L$417,11,FALSE)</f>
        <v>0</v>
      </c>
      <c r="N276" s="6">
        <f>VLOOKUP(P276,ODC!$B$5:$K$417,10,FALSE)</f>
        <v>0</v>
      </c>
      <c r="P276" s="144" t="str">
        <f t="shared" si="4"/>
        <v>5.6.22.3    Support Site Activation (ON &amp; PBN)</v>
      </c>
    </row>
    <row r="277" spans="1:18" x14ac:dyDescent="0.35">
      <c r="A277" s="153" t="s">
        <v>756</v>
      </c>
      <c r="B277" s="147" t="s">
        <v>219</v>
      </c>
      <c r="C277" t="s">
        <v>871</v>
      </c>
      <c r="D277">
        <v>1</v>
      </c>
      <c r="E277">
        <v>1</v>
      </c>
      <c r="I277" t="s">
        <v>280</v>
      </c>
      <c r="K277" s="6"/>
      <c r="L277" s="8">
        <f>VLOOKUP(P277,'Labour and Options'!$B$5:$S$417,18,FALSE)</f>
        <v>0</v>
      </c>
      <c r="M277" s="6">
        <f>VLOOKUP(P277,Travel!$B$6:$L$417,11,FALSE)</f>
        <v>0</v>
      </c>
      <c r="N277" s="6">
        <f>VLOOKUP(P277,ODC!$B$5:$K$417,10,FALSE)</f>
        <v>0</v>
      </c>
      <c r="P277" s="144" t="str">
        <f t="shared" si="4"/>
        <v>5.6.22.4    Migration Tool configuration / customization</v>
      </c>
    </row>
    <row r="278" spans="1:18" x14ac:dyDescent="0.35">
      <c r="A278" s="153" t="s">
        <v>489</v>
      </c>
      <c r="B278" s="147" t="s">
        <v>254</v>
      </c>
      <c r="C278" t="s">
        <v>871</v>
      </c>
      <c r="D278">
        <v>1</v>
      </c>
      <c r="E278">
        <v>1</v>
      </c>
      <c r="I278" t="s">
        <v>280</v>
      </c>
      <c r="K278" s="6"/>
      <c r="L278" s="8">
        <f>VLOOKUP(P278,'Labour and Options'!$B$5:$S$417,18,FALSE)</f>
        <v>0</v>
      </c>
      <c r="M278" s="6">
        <f>VLOOKUP(P278,Travel!$B$6:$L$417,11,FALSE)</f>
        <v>0</v>
      </c>
      <c r="N278" s="6">
        <f>VLOOKUP(P278,ODC!$B$5:$K$417,10,FALSE)</f>
        <v>0</v>
      </c>
      <c r="P278" s="144" t="str">
        <f t="shared" si="4"/>
        <v xml:space="preserve">5.6.22.5    Data Migration </v>
      </c>
    </row>
    <row r="279" spans="1:18" x14ac:dyDescent="0.35">
      <c r="A279" s="153" t="s">
        <v>490</v>
      </c>
      <c r="B279" s="147" t="s">
        <v>220</v>
      </c>
      <c r="C279" t="s">
        <v>871</v>
      </c>
      <c r="D279">
        <v>1</v>
      </c>
      <c r="E279">
        <v>1</v>
      </c>
      <c r="I279" t="s">
        <v>280</v>
      </c>
      <c r="K279" s="6"/>
      <c r="L279" s="8">
        <f>VLOOKUP(P279,'Labour and Options'!$B$5:$S$417,18,FALSE)</f>
        <v>0</v>
      </c>
      <c r="M279" s="6">
        <f>VLOOKUP(P279,Travel!$B$6:$L$417,11,FALSE)</f>
        <v>0</v>
      </c>
      <c r="N279" s="6">
        <f>VLOOKUP(P279,ODC!$B$5:$K$417,10,FALSE)</f>
        <v>0</v>
      </c>
      <c r="P279" s="144" t="str">
        <f t="shared" si="4"/>
        <v>5.6.22.6    Post Migration Information Assurance Test</v>
      </c>
    </row>
    <row r="280" spans="1:18" x14ac:dyDescent="0.35">
      <c r="A280" s="153" t="s">
        <v>491</v>
      </c>
      <c r="B280" s="147" t="s">
        <v>221</v>
      </c>
      <c r="C280" t="s">
        <v>795</v>
      </c>
      <c r="D280">
        <v>1</v>
      </c>
      <c r="E280">
        <v>2</v>
      </c>
      <c r="I280" t="s">
        <v>280</v>
      </c>
      <c r="K280" s="6"/>
      <c r="L280" s="8">
        <f>VLOOKUP(P280,'Labour and Options'!$B$5:$S$417,18,FALSE)</f>
        <v>0</v>
      </c>
      <c r="M280" s="6">
        <f>VLOOKUP(P280,Travel!$B$6:$L$417,11,FALSE)</f>
        <v>0</v>
      </c>
      <c r="N280" s="6">
        <f>VLOOKUP(P280,ODC!$B$5:$K$417,10,FALSE)</f>
        <v>0</v>
      </c>
      <c r="P280" s="144" t="str">
        <f t="shared" si="4"/>
        <v>5.6.22.7    Performance Tests, Test</v>
      </c>
    </row>
    <row r="281" spans="1:18" x14ac:dyDescent="0.35">
      <c r="A281" s="153" t="s">
        <v>492</v>
      </c>
      <c r="B281" s="147" t="s">
        <v>223</v>
      </c>
      <c r="C281" t="s">
        <v>795</v>
      </c>
      <c r="D281">
        <v>1</v>
      </c>
      <c r="E281">
        <v>2</v>
      </c>
      <c r="I281" t="s">
        <v>280</v>
      </c>
      <c r="K281" s="6"/>
      <c r="L281" s="8">
        <f>VLOOKUP(P281,'Labour and Options'!$B$5:$S$417,18,FALSE)</f>
        <v>0</v>
      </c>
      <c r="M281" s="6">
        <f>VLOOKUP(P281,Travel!$B$6:$L$417,11,FALSE)</f>
        <v>0</v>
      </c>
      <c r="N281" s="6">
        <f>VLOOKUP(P281,ODC!$B$5:$K$417,10,FALSE)</f>
        <v>0</v>
      </c>
      <c r="P281" s="144" t="str">
        <f t="shared" si="4"/>
        <v>5.6.22.8    Site Acceptance Test</v>
      </c>
    </row>
    <row r="282" spans="1:18" x14ac:dyDescent="0.35">
      <c r="A282" s="185" t="s">
        <v>493</v>
      </c>
      <c r="B282" s="183" t="s">
        <v>866</v>
      </c>
      <c r="C282" s="184"/>
      <c r="D282" s="184">
        <v>1</v>
      </c>
      <c r="E282" s="184"/>
      <c r="F282" s="184"/>
      <c r="G282" s="184"/>
      <c r="H282" s="184" t="s">
        <v>976</v>
      </c>
      <c r="I282" s="184" t="s">
        <v>280</v>
      </c>
      <c r="J282" s="184"/>
      <c r="K282" s="130"/>
      <c r="L282" s="125">
        <f>VLOOKUP(P282,'Labour and Options'!$B$5:$S$417,18,FALSE)</f>
        <v>0</v>
      </c>
      <c r="M282" s="130">
        <f>VLOOKUP(P282,Travel!$B$6:$L$417,11,FALSE)</f>
        <v>0</v>
      </c>
      <c r="N282" s="130">
        <f>VLOOKUP(P282,ODC!$B$5:$K$417,10,FALSE)</f>
        <v>0</v>
      </c>
      <c r="O282" s="184"/>
      <c r="P282" s="186" t="str">
        <f t="shared" si="4"/>
        <v>5.6.23    SER 23 : NCI Academy Oeiras</v>
      </c>
      <c r="Q282" s="184"/>
      <c r="R282" s="184"/>
    </row>
    <row r="283" spans="1:18" x14ac:dyDescent="0.35">
      <c r="A283" s="153" t="s">
        <v>494</v>
      </c>
      <c r="B283" s="147" t="s">
        <v>283</v>
      </c>
      <c r="C283" t="s">
        <v>871</v>
      </c>
      <c r="D283">
        <v>1</v>
      </c>
      <c r="E283">
        <v>1</v>
      </c>
      <c r="I283" t="s">
        <v>280</v>
      </c>
      <c r="K283" s="6"/>
      <c r="L283" s="8">
        <f>VLOOKUP(P283,'Labour and Options'!$B$5:$S$417,18,FALSE)</f>
        <v>0</v>
      </c>
      <c r="M283" s="6">
        <f>VLOOKUP(P283,Travel!$B$6:$L$417,11,FALSE)</f>
        <v>0</v>
      </c>
      <c r="N283" s="6">
        <f>VLOOKUP(P283,ODC!$B$5:$K$417,10,FALSE)</f>
        <v>0</v>
      </c>
      <c r="P283" s="144" t="str">
        <f t="shared" si="4"/>
        <v xml:space="preserve">5.6.23.1    Pre Migration Meeting </v>
      </c>
    </row>
    <row r="284" spans="1:18" x14ac:dyDescent="0.35">
      <c r="A284" s="153" t="s">
        <v>495</v>
      </c>
      <c r="B284" s="147" t="s">
        <v>251</v>
      </c>
      <c r="C284" t="s">
        <v>868</v>
      </c>
      <c r="D284">
        <v>1</v>
      </c>
      <c r="E284">
        <v>1</v>
      </c>
      <c r="I284" t="s">
        <v>280</v>
      </c>
      <c r="K284" s="6"/>
      <c r="L284" s="8">
        <f>VLOOKUP(P284,'Labour and Options'!$B$5:$S$417,18,FALSE)</f>
        <v>0</v>
      </c>
      <c r="M284" s="6">
        <f>VLOOKUP(P284,Travel!$B$6:$L$417,11,FALSE)</f>
        <v>0</v>
      </c>
      <c r="N284" s="6">
        <f>VLOOKUP(P284,ODC!$B$5:$K$417,10,FALSE)</f>
        <v>0</v>
      </c>
      <c r="P284" s="144" t="str">
        <f t="shared" si="4"/>
        <v>5.6.23.2    Site Survey (IKM Tools)</v>
      </c>
    </row>
    <row r="285" spans="1:18" x14ac:dyDescent="0.35">
      <c r="A285" s="153" t="s">
        <v>496</v>
      </c>
      <c r="B285" s="147" t="s">
        <v>256</v>
      </c>
      <c r="C285" t="s">
        <v>872</v>
      </c>
      <c r="D285">
        <v>1</v>
      </c>
      <c r="E285">
        <v>2</v>
      </c>
      <c r="I285" t="s">
        <v>280</v>
      </c>
      <c r="K285" s="6"/>
      <c r="L285" s="8">
        <f>VLOOKUP(P285,'Labour and Options'!$B$5:$S$417,18,FALSE)</f>
        <v>0</v>
      </c>
      <c r="M285" s="6">
        <f>VLOOKUP(P285,Travel!$B$6:$L$417,11,FALSE)</f>
        <v>0</v>
      </c>
      <c r="N285" s="6">
        <f>VLOOKUP(P285,ODC!$B$5:$K$417,10,FALSE)</f>
        <v>0</v>
      </c>
      <c r="P285" s="144" t="str">
        <f t="shared" si="4"/>
        <v>5.6.23.3    Support Site Activation (ON &amp; PBN)</v>
      </c>
    </row>
    <row r="286" spans="1:18" x14ac:dyDescent="0.35">
      <c r="A286" s="153" t="s">
        <v>757</v>
      </c>
      <c r="B286" s="147" t="s">
        <v>219</v>
      </c>
      <c r="C286" t="s">
        <v>871</v>
      </c>
      <c r="D286">
        <v>1</v>
      </c>
      <c r="E286">
        <v>1</v>
      </c>
      <c r="I286" t="s">
        <v>280</v>
      </c>
      <c r="K286" s="6"/>
      <c r="L286" s="8">
        <f>VLOOKUP(P286,'Labour and Options'!$B$5:$S$417,18,FALSE)</f>
        <v>0</v>
      </c>
      <c r="M286" s="6">
        <f>VLOOKUP(P286,Travel!$B$6:$L$417,11,FALSE)</f>
        <v>0</v>
      </c>
      <c r="N286" s="6">
        <f>VLOOKUP(P286,ODC!$B$5:$K$417,10,FALSE)</f>
        <v>0</v>
      </c>
      <c r="P286" s="144" t="str">
        <f t="shared" si="4"/>
        <v>5.6.23.4    Migration Tool configuration / customization</v>
      </c>
    </row>
    <row r="287" spans="1:18" x14ac:dyDescent="0.35">
      <c r="A287" s="153" t="s">
        <v>497</v>
      </c>
      <c r="B287" s="147" t="s">
        <v>254</v>
      </c>
      <c r="C287" t="s">
        <v>871</v>
      </c>
      <c r="D287">
        <v>1</v>
      </c>
      <c r="E287">
        <v>1</v>
      </c>
      <c r="I287" t="s">
        <v>280</v>
      </c>
      <c r="K287" s="6"/>
      <c r="L287" s="8">
        <f>VLOOKUP(P287,'Labour and Options'!$B$5:$S$417,18,FALSE)</f>
        <v>0</v>
      </c>
      <c r="M287" s="6">
        <f>VLOOKUP(P287,Travel!$B$6:$L$417,11,FALSE)</f>
        <v>0</v>
      </c>
      <c r="N287" s="6">
        <f>VLOOKUP(P287,ODC!$B$5:$K$417,10,FALSE)</f>
        <v>0</v>
      </c>
      <c r="P287" s="144" t="str">
        <f t="shared" si="4"/>
        <v xml:space="preserve">5.6.23.5    Data Migration </v>
      </c>
    </row>
    <row r="288" spans="1:18" x14ac:dyDescent="0.35">
      <c r="A288" s="153" t="s">
        <v>498</v>
      </c>
      <c r="B288" s="147" t="s">
        <v>220</v>
      </c>
      <c r="C288" t="s">
        <v>871</v>
      </c>
      <c r="D288">
        <v>1</v>
      </c>
      <c r="E288">
        <v>1</v>
      </c>
      <c r="I288" t="s">
        <v>280</v>
      </c>
      <c r="K288" s="6"/>
      <c r="L288" s="8">
        <f>VLOOKUP(P288,'Labour and Options'!$B$5:$S$417,18,FALSE)</f>
        <v>0</v>
      </c>
      <c r="M288" s="6">
        <f>VLOOKUP(P288,Travel!$B$6:$L$417,11,FALSE)</f>
        <v>0</v>
      </c>
      <c r="N288" s="6">
        <f>VLOOKUP(P288,ODC!$B$5:$K$417,10,FALSE)</f>
        <v>0</v>
      </c>
      <c r="P288" s="144" t="str">
        <f t="shared" si="4"/>
        <v>5.6.23.6    Post Migration Information Assurance Test</v>
      </c>
    </row>
    <row r="289" spans="1:18" x14ac:dyDescent="0.35">
      <c r="A289" s="153" t="s">
        <v>499</v>
      </c>
      <c r="B289" s="147" t="s">
        <v>221</v>
      </c>
      <c r="C289" t="s">
        <v>795</v>
      </c>
      <c r="D289">
        <v>1</v>
      </c>
      <c r="E289">
        <v>2</v>
      </c>
      <c r="I289" t="s">
        <v>280</v>
      </c>
      <c r="K289" s="6"/>
      <c r="L289" s="8">
        <f>VLOOKUP(P289,'Labour and Options'!$B$5:$S$417,18,FALSE)</f>
        <v>0</v>
      </c>
      <c r="M289" s="6">
        <f>VLOOKUP(P289,Travel!$B$6:$L$417,11,FALSE)</f>
        <v>0</v>
      </c>
      <c r="N289" s="6">
        <f>VLOOKUP(P289,ODC!$B$5:$K$417,10,FALSE)</f>
        <v>0</v>
      </c>
      <c r="P289" s="144" t="str">
        <f t="shared" si="4"/>
        <v>5.6.23.7    Performance Tests, Test</v>
      </c>
    </row>
    <row r="290" spans="1:18" x14ac:dyDescent="0.35">
      <c r="A290" s="153" t="s">
        <v>500</v>
      </c>
      <c r="B290" s="147" t="s">
        <v>223</v>
      </c>
      <c r="C290" t="s">
        <v>795</v>
      </c>
      <c r="D290">
        <v>1</v>
      </c>
      <c r="E290">
        <v>2</v>
      </c>
      <c r="I290" t="s">
        <v>280</v>
      </c>
      <c r="K290" s="6"/>
      <c r="L290" s="8">
        <f>VLOOKUP(P290,'Labour and Options'!$B$5:$S$417,18,FALSE)</f>
        <v>0</v>
      </c>
      <c r="M290" s="6">
        <f>VLOOKUP(P290,Travel!$B$6:$L$417,11,FALSE)</f>
        <v>0</v>
      </c>
      <c r="N290" s="6">
        <f>VLOOKUP(P290,ODC!$B$5:$K$417,10,FALSE)</f>
        <v>0</v>
      </c>
      <c r="P290" s="144" t="str">
        <f t="shared" si="4"/>
        <v>5.6.23.8    Site Acceptance Test</v>
      </c>
    </row>
    <row r="291" spans="1:18" x14ac:dyDescent="0.35">
      <c r="A291" s="185" t="s">
        <v>501</v>
      </c>
      <c r="B291" s="183" t="s">
        <v>275</v>
      </c>
      <c r="C291" s="184"/>
      <c r="D291" s="184">
        <v>1</v>
      </c>
      <c r="E291" s="184"/>
      <c r="F291" s="184"/>
      <c r="G291" s="184"/>
      <c r="H291" s="184" t="s">
        <v>976</v>
      </c>
      <c r="I291" s="184" t="s">
        <v>280</v>
      </c>
      <c r="J291" s="184"/>
      <c r="K291" s="130"/>
      <c r="L291" s="125">
        <f>VLOOKUP(P291,'Labour and Options'!$B$5:$S$417,18,FALSE)</f>
        <v>0</v>
      </c>
      <c r="M291" s="130">
        <f>VLOOKUP(P291,Travel!$B$6:$L$417,11,FALSE)</f>
        <v>0</v>
      </c>
      <c r="N291" s="130">
        <f>VLOOKUP(P291,ODC!$B$5:$K$417,10,FALSE)</f>
        <v>0</v>
      </c>
      <c r="O291" s="184"/>
      <c r="P291" s="186" t="str">
        <f t="shared" si="4"/>
        <v>5.6.24    SER 24 : NATO School Oberammergau</v>
      </c>
      <c r="Q291" s="184"/>
      <c r="R291" s="184"/>
    </row>
    <row r="292" spans="1:18" x14ac:dyDescent="0.35">
      <c r="A292" s="153" t="s">
        <v>502</v>
      </c>
      <c r="B292" s="147" t="s">
        <v>283</v>
      </c>
      <c r="C292" t="s">
        <v>871</v>
      </c>
      <c r="D292">
        <v>1</v>
      </c>
      <c r="E292">
        <v>1</v>
      </c>
      <c r="I292" t="s">
        <v>280</v>
      </c>
      <c r="K292" s="6"/>
      <c r="L292" s="8">
        <f>VLOOKUP(P292,'Labour and Options'!$B$5:$S$417,18,FALSE)</f>
        <v>0</v>
      </c>
      <c r="M292" s="6">
        <f>VLOOKUP(P292,Travel!$B$6:$L$417,11,FALSE)</f>
        <v>0</v>
      </c>
      <c r="N292" s="6">
        <f>VLOOKUP(P292,ODC!$B$5:$K$417,10,FALSE)</f>
        <v>0</v>
      </c>
      <c r="P292" s="144" t="str">
        <f t="shared" si="4"/>
        <v xml:space="preserve">5.6.24.1    Pre Migration Meeting </v>
      </c>
    </row>
    <row r="293" spans="1:18" x14ac:dyDescent="0.35">
      <c r="A293" s="153" t="s">
        <v>503</v>
      </c>
      <c r="B293" s="147" t="s">
        <v>251</v>
      </c>
      <c r="C293" t="s">
        <v>868</v>
      </c>
      <c r="D293">
        <v>1</v>
      </c>
      <c r="E293">
        <v>1</v>
      </c>
      <c r="I293" t="s">
        <v>280</v>
      </c>
      <c r="K293" s="6"/>
      <c r="L293" s="8">
        <f>VLOOKUP(P293,'Labour and Options'!$B$5:$S$417,18,FALSE)</f>
        <v>0</v>
      </c>
      <c r="M293" s="6">
        <f>VLOOKUP(P293,Travel!$B$6:$L$417,11,FALSE)</f>
        <v>0</v>
      </c>
      <c r="N293" s="6">
        <f>VLOOKUP(P293,ODC!$B$5:$K$417,10,FALSE)</f>
        <v>0</v>
      </c>
      <c r="P293" s="144" t="str">
        <f t="shared" si="4"/>
        <v>5.6.24.2    Site Survey (IKM Tools)</v>
      </c>
    </row>
    <row r="294" spans="1:18" x14ac:dyDescent="0.35">
      <c r="A294" s="153" t="s">
        <v>504</v>
      </c>
      <c r="B294" s="147" t="s">
        <v>256</v>
      </c>
      <c r="C294" t="s">
        <v>872</v>
      </c>
      <c r="D294">
        <v>1</v>
      </c>
      <c r="E294">
        <v>2</v>
      </c>
      <c r="I294" t="s">
        <v>280</v>
      </c>
      <c r="K294" s="6"/>
      <c r="L294" s="8">
        <f>VLOOKUP(P294,'Labour and Options'!$B$5:$S$417,18,FALSE)</f>
        <v>0</v>
      </c>
      <c r="M294" s="6">
        <f>VLOOKUP(P294,Travel!$B$6:$L$417,11,FALSE)</f>
        <v>0</v>
      </c>
      <c r="N294" s="6">
        <f>VLOOKUP(P294,ODC!$B$5:$K$417,10,FALSE)</f>
        <v>0</v>
      </c>
      <c r="P294" s="144" t="str">
        <f t="shared" si="4"/>
        <v>5.6.24.3    Support Site Activation (ON &amp; PBN)</v>
      </c>
    </row>
    <row r="295" spans="1:18" x14ac:dyDescent="0.35">
      <c r="A295" s="153" t="s">
        <v>758</v>
      </c>
      <c r="B295" s="147" t="s">
        <v>219</v>
      </c>
      <c r="C295" t="s">
        <v>871</v>
      </c>
      <c r="D295">
        <v>1</v>
      </c>
      <c r="E295">
        <v>1</v>
      </c>
      <c r="I295" t="s">
        <v>280</v>
      </c>
      <c r="K295" s="6"/>
      <c r="L295" s="8">
        <f>VLOOKUP(P295,'Labour and Options'!$B$5:$S$417,18,FALSE)</f>
        <v>0</v>
      </c>
      <c r="M295" s="6">
        <f>VLOOKUP(P295,Travel!$B$6:$L$417,11,FALSE)</f>
        <v>0</v>
      </c>
      <c r="N295" s="6">
        <f>VLOOKUP(P295,ODC!$B$5:$K$417,10,FALSE)</f>
        <v>0</v>
      </c>
      <c r="P295" s="144" t="str">
        <f t="shared" si="4"/>
        <v>5.6.24.4    Migration Tool configuration / customization</v>
      </c>
    </row>
    <row r="296" spans="1:18" x14ac:dyDescent="0.35">
      <c r="A296" s="153" t="s">
        <v>505</v>
      </c>
      <c r="B296" s="147" t="s">
        <v>254</v>
      </c>
      <c r="C296" t="s">
        <v>871</v>
      </c>
      <c r="D296">
        <v>1</v>
      </c>
      <c r="E296">
        <v>1</v>
      </c>
      <c r="I296" t="s">
        <v>280</v>
      </c>
      <c r="K296" s="6"/>
      <c r="L296" s="8">
        <f>VLOOKUP(P296,'Labour and Options'!$B$5:$S$417,18,FALSE)</f>
        <v>0</v>
      </c>
      <c r="M296" s="6">
        <f>VLOOKUP(P296,Travel!$B$6:$L$417,11,FALSE)</f>
        <v>0</v>
      </c>
      <c r="N296" s="6">
        <f>VLOOKUP(P296,ODC!$B$5:$K$417,10,FALSE)</f>
        <v>0</v>
      </c>
      <c r="P296" s="144" t="str">
        <f t="shared" si="4"/>
        <v xml:space="preserve">5.6.24.5    Data Migration </v>
      </c>
    </row>
    <row r="297" spans="1:18" x14ac:dyDescent="0.35">
      <c r="A297" s="153" t="s">
        <v>506</v>
      </c>
      <c r="B297" s="147" t="s">
        <v>220</v>
      </c>
      <c r="C297" t="s">
        <v>871</v>
      </c>
      <c r="D297">
        <v>1</v>
      </c>
      <c r="E297">
        <v>1</v>
      </c>
      <c r="I297" t="s">
        <v>280</v>
      </c>
      <c r="K297" s="6"/>
      <c r="L297" s="8">
        <f>VLOOKUP(P297,'Labour and Options'!$B$5:$S$417,18,FALSE)</f>
        <v>0</v>
      </c>
      <c r="M297" s="6">
        <f>VLOOKUP(P297,Travel!$B$6:$L$417,11,FALSE)</f>
        <v>0</v>
      </c>
      <c r="N297" s="6">
        <f>VLOOKUP(P297,ODC!$B$5:$K$417,10,FALSE)</f>
        <v>0</v>
      </c>
      <c r="P297" s="144" t="str">
        <f t="shared" si="4"/>
        <v>5.6.24.6    Post Migration Information Assurance Test</v>
      </c>
    </row>
    <row r="298" spans="1:18" x14ac:dyDescent="0.35">
      <c r="A298" s="153" t="s">
        <v>507</v>
      </c>
      <c r="B298" s="147" t="s">
        <v>221</v>
      </c>
      <c r="C298" t="s">
        <v>795</v>
      </c>
      <c r="D298">
        <v>1</v>
      </c>
      <c r="E298">
        <v>2</v>
      </c>
      <c r="I298" t="s">
        <v>280</v>
      </c>
      <c r="K298" s="6"/>
      <c r="L298" s="8">
        <f>VLOOKUP(P298,'Labour and Options'!$B$5:$S$417,18,FALSE)</f>
        <v>0</v>
      </c>
      <c r="M298" s="6">
        <f>VLOOKUP(P298,Travel!$B$6:$L$417,11,FALSE)</f>
        <v>0</v>
      </c>
      <c r="N298" s="6">
        <f>VLOOKUP(P298,ODC!$B$5:$K$417,10,FALSE)</f>
        <v>0</v>
      </c>
      <c r="P298" s="144" t="str">
        <f t="shared" si="4"/>
        <v>5.6.24.7    Performance Tests, Test</v>
      </c>
    </row>
    <row r="299" spans="1:18" x14ac:dyDescent="0.35">
      <c r="A299" s="153" t="s">
        <v>508</v>
      </c>
      <c r="B299" s="147" t="s">
        <v>223</v>
      </c>
      <c r="C299" t="s">
        <v>795</v>
      </c>
      <c r="D299">
        <v>1</v>
      </c>
      <c r="E299">
        <v>2</v>
      </c>
      <c r="I299" t="s">
        <v>280</v>
      </c>
      <c r="K299" s="6"/>
      <c r="L299" s="8">
        <f>VLOOKUP(P299,'Labour and Options'!$B$5:$S$417,18,FALSE)</f>
        <v>0</v>
      </c>
      <c r="M299" s="6">
        <f>VLOOKUP(P299,Travel!$B$6:$L$417,11,FALSE)</f>
        <v>0</v>
      </c>
      <c r="N299" s="6">
        <f>VLOOKUP(P299,ODC!$B$5:$K$417,10,FALSE)</f>
        <v>0</v>
      </c>
      <c r="P299" s="144" t="str">
        <f t="shared" si="4"/>
        <v>5.6.24.8    Site Acceptance Test</v>
      </c>
    </row>
    <row r="300" spans="1:18" x14ac:dyDescent="0.35">
      <c r="A300" s="185" t="s">
        <v>509</v>
      </c>
      <c r="B300" s="183" t="s">
        <v>276</v>
      </c>
      <c r="C300" s="184"/>
      <c r="D300" s="184">
        <v>1</v>
      </c>
      <c r="E300" s="184"/>
      <c r="F300" s="184"/>
      <c r="G300" s="184"/>
      <c r="H300" s="184" t="s">
        <v>976</v>
      </c>
      <c r="I300" s="184" t="s">
        <v>280</v>
      </c>
      <c r="J300" s="184"/>
      <c r="K300" s="130"/>
      <c r="L300" s="125">
        <f>VLOOKUP(P300,'Labour and Options'!$B$5:$S$417,18,FALSE)</f>
        <v>0</v>
      </c>
      <c r="M300" s="130">
        <f>VLOOKUP(P300,Travel!$B$6:$L$417,11,FALSE)</f>
        <v>0</v>
      </c>
      <c r="N300" s="130">
        <f>VLOOKUP(P300,ODC!$B$5:$K$417,10,FALSE)</f>
        <v>0</v>
      </c>
      <c r="O300" s="184"/>
      <c r="P300" s="186" t="str">
        <f t="shared" si="4"/>
        <v>5.6.25    SER 25 : NDC Rome</v>
      </c>
      <c r="Q300" s="184"/>
      <c r="R300" s="184"/>
    </row>
    <row r="301" spans="1:18" x14ac:dyDescent="0.35">
      <c r="A301" s="153" t="s">
        <v>510</v>
      </c>
      <c r="B301" s="147" t="s">
        <v>222</v>
      </c>
      <c r="C301" t="s">
        <v>871</v>
      </c>
      <c r="D301">
        <v>1</v>
      </c>
      <c r="E301">
        <v>1</v>
      </c>
      <c r="I301" t="s">
        <v>280</v>
      </c>
      <c r="K301" s="6"/>
      <c r="L301" s="8">
        <f>VLOOKUP(P301,'Labour and Options'!$B$5:$S$417,18,FALSE)</f>
        <v>0</v>
      </c>
      <c r="M301" s="6">
        <f>VLOOKUP(P301,Travel!$B$6:$L$417,11,FALSE)</f>
        <v>0</v>
      </c>
      <c r="N301" s="6">
        <f>VLOOKUP(P301,ODC!$B$5:$K$417,10,FALSE)</f>
        <v>0</v>
      </c>
      <c r="P301" s="144" t="str">
        <f t="shared" si="4"/>
        <v>5.6.25.1    Pre Migration Meeting</v>
      </c>
    </row>
    <row r="302" spans="1:18" x14ac:dyDescent="0.35">
      <c r="A302" s="153" t="s">
        <v>511</v>
      </c>
      <c r="B302" s="147" t="s">
        <v>251</v>
      </c>
      <c r="C302" t="s">
        <v>868</v>
      </c>
      <c r="D302">
        <v>1</v>
      </c>
      <c r="E302">
        <v>1</v>
      </c>
      <c r="I302" t="s">
        <v>280</v>
      </c>
      <c r="K302" s="6"/>
      <c r="L302" s="8">
        <f>VLOOKUP(P302,'Labour and Options'!$B$5:$S$417,18,FALSE)</f>
        <v>0</v>
      </c>
      <c r="M302" s="6">
        <f>VLOOKUP(P302,Travel!$B$6:$L$417,11,FALSE)</f>
        <v>0</v>
      </c>
      <c r="N302" s="6">
        <f>VLOOKUP(P302,ODC!$B$5:$K$417,10,FALSE)</f>
        <v>0</v>
      </c>
      <c r="P302" s="144" t="str">
        <f t="shared" si="4"/>
        <v>5.6.25.2    Site Survey (IKM Tools)</v>
      </c>
    </row>
    <row r="303" spans="1:18" x14ac:dyDescent="0.35">
      <c r="A303" s="153" t="s">
        <v>512</v>
      </c>
      <c r="B303" s="147" t="s">
        <v>256</v>
      </c>
      <c r="C303" t="s">
        <v>872</v>
      </c>
      <c r="D303">
        <v>1</v>
      </c>
      <c r="E303">
        <v>2</v>
      </c>
      <c r="I303" t="s">
        <v>280</v>
      </c>
      <c r="K303" s="6"/>
      <c r="L303" s="8">
        <f>VLOOKUP(P303,'Labour and Options'!$B$5:$S$417,18,FALSE)</f>
        <v>0</v>
      </c>
      <c r="M303" s="6">
        <f>VLOOKUP(P303,Travel!$B$6:$L$417,11,FALSE)</f>
        <v>0</v>
      </c>
      <c r="N303" s="6">
        <f>VLOOKUP(P303,ODC!$B$5:$K$417,10,FALSE)</f>
        <v>0</v>
      </c>
      <c r="P303" s="144" t="str">
        <f t="shared" si="4"/>
        <v>5.6.25.3    Support Site Activation (ON &amp; PBN)</v>
      </c>
    </row>
    <row r="304" spans="1:18" x14ac:dyDescent="0.35">
      <c r="A304" s="153" t="s">
        <v>759</v>
      </c>
      <c r="B304" s="147" t="s">
        <v>219</v>
      </c>
      <c r="C304" t="s">
        <v>871</v>
      </c>
      <c r="D304">
        <v>1</v>
      </c>
      <c r="E304">
        <v>1</v>
      </c>
      <c r="I304" t="s">
        <v>280</v>
      </c>
      <c r="K304" s="6"/>
      <c r="L304" s="8">
        <f>VLOOKUP(P304,'Labour and Options'!$B$5:$S$417,18,FALSE)</f>
        <v>0</v>
      </c>
      <c r="M304" s="6">
        <f>VLOOKUP(P304,Travel!$B$6:$L$417,11,FALSE)</f>
        <v>0</v>
      </c>
      <c r="N304" s="6">
        <f>VLOOKUP(P304,ODC!$B$5:$K$417,10,FALSE)</f>
        <v>0</v>
      </c>
      <c r="P304" s="144" t="str">
        <f t="shared" si="4"/>
        <v>5.6.25.4    Migration Tool configuration / customization</v>
      </c>
    </row>
    <row r="305" spans="1:18" x14ac:dyDescent="0.35">
      <c r="A305" s="153" t="s">
        <v>513</v>
      </c>
      <c r="B305" s="147" t="s">
        <v>254</v>
      </c>
      <c r="C305" t="s">
        <v>871</v>
      </c>
      <c r="D305">
        <v>1</v>
      </c>
      <c r="E305">
        <v>1</v>
      </c>
      <c r="I305" t="s">
        <v>280</v>
      </c>
      <c r="K305" s="6"/>
      <c r="L305" s="8">
        <f>VLOOKUP(P305,'Labour and Options'!$B$5:$S$417,18,FALSE)</f>
        <v>0</v>
      </c>
      <c r="M305" s="6">
        <f>VLOOKUP(P305,Travel!$B$6:$L$417,11,FALSE)</f>
        <v>0</v>
      </c>
      <c r="N305" s="6">
        <f>VLOOKUP(P305,ODC!$B$5:$K$417,10,FALSE)</f>
        <v>0</v>
      </c>
      <c r="P305" s="144" t="str">
        <f t="shared" si="4"/>
        <v xml:space="preserve">5.6.25.5    Data Migration </v>
      </c>
    </row>
    <row r="306" spans="1:18" x14ac:dyDescent="0.35">
      <c r="A306" s="153" t="s">
        <v>514</v>
      </c>
      <c r="B306" s="147" t="s">
        <v>220</v>
      </c>
      <c r="C306" t="s">
        <v>871</v>
      </c>
      <c r="D306">
        <v>1</v>
      </c>
      <c r="E306">
        <v>1</v>
      </c>
      <c r="I306" t="s">
        <v>280</v>
      </c>
      <c r="K306" s="6"/>
      <c r="L306" s="8">
        <f>VLOOKUP(P306,'Labour and Options'!$B$5:$S$417,18,FALSE)</f>
        <v>0</v>
      </c>
      <c r="M306" s="6">
        <f>VLOOKUP(P306,Travel!$B$6:$L$417,11,FALSE)</f>
        <v>0</v>
      </c>
      <c r="N306" s="6">
        <f>VLOOKUP(P306,ODC!$B$5:$K$417,10,FALSE)</f>
        <v>0</v>
      </c>
      <c r="P306" s="144" t="str">
        <f t="shared" si="4"/>
        <v>5.6.25.6    Post Migration Information Assurance Test</v>
      </c>
    </row>
    <row r="307" spans="1:18" x14ac:dyDescent="0.35">
      <c r="A307" s="153" t="s">
        <v>515</v>
      </c>
      <c r="B307" s="147" t="s">
        <v>221</v>
      </c>
      <c r="C307" t="s">
        <v>795</v>
      </c>
      <c r="D307">
        <v>1</v>
      </c>
      <c r="E307">
        <v>2</v>
      </c>
      <c r="I307" t="s">
        <v>280</v>
      </c>
      <c r="K307" s="6"/>
      <c r="L307" s="8">
        <f>VLOOKUP(P307,'Labour and Options'!$B$5:$S$417,18,FALSE)</f>
        <v>0</v>
      </c>
      <c r="M307" s="6">
        <f>VLOOKUP(P307,Travel!$B$6:$L$417,11,FALSE)</f>
        <v>0</v>
      </c>
      <c r="N307" s="6">
        <f>VLOOKUP(P307,ODC!$B$5:$K$417,10,FALSE)</f>
        <v>0</v>
      </c>
      <c r="P307" s="144" t="str">
        <f t="shared" si="4"/>
        <v>5.6.25.7    Performance Tests, Test</v>
      </c>
    </row>
    <row r="308" spans="1:18" x14ac:dyDescent="0.35">
      <c r="A308" s="153" t="s">
        <v>516</v>
      </c>
      <c r="B308" s="147" t="s">
        <v>223</v>
      </c>
      <c r="C308" t="s">
        <v>795</v>
      </c>
      <c r="D308">
        <v>1</v>
      </c>
      <c r="E308">
        <v>2</v>
      </c>
      <c r="I308" t="s">
        <v>280</v>
      </c>
      <c r="K308" s="6"/>
      <c r="L308" s="8">
        <f>VLOOKUP(P308,'Labour and Options'!$B$5:$S$417,18,FALSE)</f>
        <v>0</v>
      </c>
      <c r="M308" s="6">
        <f>VLOOKUP(P308,Travel!$B$6:$L$417,11,FALSE)</f>
        <v>0</v>
      </c>
      <c r="N308" s="6">
        <f>VLOOKUP(P308,ODC!$B$5:$K$417,10,FALSE)</f>
        <v>0</v>
      </c>
      <c r="P308" s="144" t="str">
        <f t="shared" si="4"/>
        <v>5.6.25.8    Site Acceptance Test</v>
      </c>
    </row>
    <row r="309" spans="1:18" x14ac:dyDescent="0.35">
      <c r="A309" s="185" t="s">
        <v>517</v>
      </c>
      <c r="B309" s="183" t="s">
        <v>277</v>
      </c>
      <c r="C309" s="184"/>
      <c r="D309" s="184">
        <v>1</v>
      </c>
      <c r="E309" s="184"/>
      <c r="F309" s="184"/>
      <c r="G309" s="184"/>
      <c r="H309" s="184" t="s">
        <v>976</v>
      </c>
      <c r="I309" s="184" t="s">
        <v>280</v>
      </c>
      <c r="J309" s="184"/>
      <c r="K309" s="130"/>
      <c r="L309" s="125">
        <f>VLOOKUP(P309,'Labour and Options'!$B$5:$S$417,18,FALSE)</f>
        <v>0</v>
      </c>
      <c r="M309" s="130">
        <f>VLOOKUP(P309,Travel!$B$6:$L$417,11,FALSE)</f>
        <v>0</v>
      </c>
      <c r="N309" s="130">
        <f>VLOOKUP(P309,ODC!$B$5:$K$417,10,FALSE)</f>
        <v>0</v>
      </c>
      <c r="O309" s="184"/>
      <c r="P309" s="186" t="str">
        <f t="shared" si="4"/>
        <v>5.6.26    SER 26 : HQ SACT</v>
      </c>
      <c r="Q309" s="184"/>
      <c r="R309" s="184"/>
    </row>
    <row r="310" spans="1:18" x14ac:dyDescent="0.35">
      <c r="A310" s="153" t="s">
        <v>518</v>
      </c>
      <c r="B310" s="147" t="s">
        <v>222</v>
      </c>
      <c r="C310" t="s">
        <v>871</v>
      </c>
      <c r="D310">
        <v>1</v>
      </c>
      <c r="E310">
        <v>1</v>
      </c>
      <c r="I310" t="s">
        <v>280</v>
      </c>
      <c r="K310" s="6"/>
      <c r="L310" s="8">
        <f>VLOOKUP(P310,'Labour and Options'!$B$5:$S$417,18,FALSE)</f>
        <v>0</v>
      </c>
      <c r="M310" s="6">
        <f>VLOOKUP(P310,Travel!$B$6:$L$417,11,FALSE)</f>
        <v>0</v>
      </c>
      <c r="N310" s="6">
        <f>VLOOKUP(P310,ODC!$B$5:$K$417,10,FALSE)</f>
        <v>0</v>
      </c>
      <c r="P310" s="144" t="str">
        <f t="shared" si="4"/>
        <v>5.6.26.1    Pre Migration Meeting</v>
      </c>
    </row>
    <row r="311" spans="1:18" x14ac:dyDescent="0.35">
      <c r="A311" s="153" t="s">
        <v>519</v>
      </c>
      <c r="B311" s="147" t="s">
        <v>251</v>
      </c>
      <c r="C311" t="s">
        <v>868</v>
      </c>
      <c r="D311">
        <v>1</v>
      </c>
      <c r="E311">
        <v>1</v>
      </c>
      <c r="I311" t="s">
        <v>280</v>
      </c>
      <c r="K311" s="6"/>
      <c r="L311" s="8">
        <f>VLOOKUP(P311,'Labour and Options'!$B$5:$S$417,18,FALSE)</f>
        <v>0</v>
      </c>
      <c r="M311" s="6">
        <f>VLOOKUP(P311,Travel!$B$6:$L$417,11,FALSE)</f>
        <v>0</v>
      </c>
      <c r="N311" s="6">
        <f>VLOOKUP(P311,ODC!$B$5:$K$417,10,FALSE)</f>
        <v>0</v>
      </c>
      <c r="P311" s="144" t="str">
        <f t="shared" si="4"/>
        <v>5.6.26.2    Site Survey (IKM Tools)</v>
      </c>
    </row>
    <row r="312" spans="1:18" x14ac:dyDescent="0.35">
      <c r="A312" s="153" t="s">
        <v>520</v>
      </c>
      <c r="B312" s="147" t="s">
        <v>256</v>
      </c>
      <c r="C312" t="s">
        <v>872</v>
      </c>
      <c r="D312">
        <v>1</v>
      </c>
      <c r="E312">
        <v>2</v>
      </c>
      <c r="I312" t="s">
        <v>280</v>
      </c>
      <c r="K312" s="6"/>
      <c r="L312" s="8">
        <f>VLOOKUP(P312,'Labour and Options'!$B$5:$S$417,18,FALSE)</f>
        <v>0</v>
      </c>
      <c r="M312" s="6">
        <f>VLOOKUP(P312,Travel!$B$6:$L$417,11,FALSE)</f>
        <v>0</v>
      </c>
      <c r="N312" s="6">
        <f>VLOOKUP(P312,ODC!$B$5:$K$417,10,FALSE)</f>
        <v>0</v>
      </c>
      <c r="P312" s="144" t="str">
        <f t="shared" si="4"/>
        <v>5.6.26.3    Support Site Activation (ON &amp; PBN)</v>
      </c>
    </row>
    <row r="313" spans="1:18" x14ac:dyDescent="0.35">
      <c r="A313" s="153" t="s">
        <v>760</v>
      </c>
      <c r="B313" s="147" t="s">
        <v>219</v>
      </c>
      <c r="C313" t="s">
        <v>871</v>
      </c>
      <c r="D313">
        <v>1</v>
      </c>
      <c r="E313">
        <v>1</v>
      </c>
      <c r="I313" t="s">
        <v>280</v>
      </c>
      <c r="K313" s="6"/>
      <c r="L313" s="8">
        <f>VLOOKUP(P313,'Labour and Options'!$B$5:$S$417,18,FALSE)</f>
        <v>0</v>
      </c>
      <c r="M313" s="6">
        <f>VLOOKUP(P313,Travel!$B$6:$L$417,11,FALSE)</f>
        <v>0</v>
      </c>
      <c r="N313" s="6">
        <f>VLOOKUP(P313,ODC!$B$5:$K$417,10,FALSE)</f>
        <v>0</v>
      </c>
      <c r="P313" s="144" t="str">
        <f t="shared" si="4"/>
        <v>5.6.26.4    Migration Tool configuration / customization</v>
      </c>
    </row>
    <row r="314" spans="1:18" x14ac:dyDescent="0.35">
      <c r="A314" s="153" t="s">
        <v>521</v>
      </c>
      <c r="B314" s="147" t="s">
        <v>254</v>
      </c>
      <c r="C314" t="s">
        <v>871</v>
      </c>
      <c r="D314">
        <v>1</v>
      </c>
      <c r="E314">
        <v>1</v>
      </c>
      <c r="I314" t="s">
        <v>280</v>
      </c>
      <c r="K314" s="6"/>
      <c r="L314" s="8">
        <f>VLOOKUP(P314,'Labour and Options'!$B$5:$S$417,18,FALSE)</f>
        <v>0</v>
      </c>
      <c r="M314" s="6">
        <f>VLOOKUP(P314,Travel!$B$6:$L$417,11,FALSE)</f>
        <v>0</v>
      </c>
      <c r="N314" s="6">
        <f>VLOOKUP(P314,ODC!$B$5:$K$417,10,FALSE)</f>
        <v>0</v>
      </c>
      <c r="P314" s="144" t="str">
        <f t="shared" si="4"/>
        <v xml:space="preserve">5.6.26.5    Data Migration </v>
      </c>
    </row>
    <row r="315" spans="1:18" x14ac:dyDescent="0.35">
      <c r="A315" s="153" t="s">
        <v>522</v>
      </c>
      <c r="B315" s="147" t="s">
        <v>220</v>
      </c>
      <c r="C315" t="s">
        <v>871</v>
      </c>
      <c r="D315">
        <v>1</v>
      </c>
      <c r="E315">
        <v>1</v>
      </c>
      <c r="I315" t="s">
        <v>280</v>
      </c>
      <c r="K315" s="6"/>
      <c r="L315" s="8">
        <f>VLOOKUP(P315,'Labour and Options'!$B$5:$S$417,18,FALSE)</f>
        <v>0</v>
      </c>
      <c r="M315" s="6">
        <f>VLOOKUP(P315,Travel!$B$6:$L$417,11,FALSE)</f>
        <v>0</v>
      </c>
      <c r="N315" s="6">
        <f>VLOOKUP(P315,ODC!$B$5:$K$417,10,FALSE)</f>
        <v>0</v>
      </c>
      <c r="P315" s="144" t="str">
        <f t="shared" si="4"/>
        <v>5.6.26.6    Post Migration Information Assurance Test</v>
      </c>
    </row>
    <row r="316" spans="1:18" x14ac:dyDescent="0.35">
      <c r="A316" s="153" t="s">
        <v>523</v>
      </c>
      <c r="B316" s="147" t="s">
        <v>221</v>
      </c>
      <c r="C316" t="s">
        <v>795</v>
      </c>
      <c r="D316">
        <v>1</v>
      </c>
      <c r="E316">
        <v>2</v>
      </c>
      <c r="I316" t="s">
        <v>280</v>
      </c>
      <c r="K316" s="6"/>
      <c r="L316" s="8">
        <f>VLOOKUP(P316,'Labour and Options'!$B$5:$S$417,18,FALSE)</f>
        <v>0</v>
      </c>
      <c r="M316" s="6">
        <f>VLOOKUP(P316,Travel!$B$6:$L$417,11,FALSE)</f>
        <v>0</v>
      </c>
      <c r="N316" s="6">
        <f>VLOOKUP(P316,ODC!$B$5:$K$417,10,FALSE)</f>
        <v>0</v>
      </c>
      <c r="P316" s="144" t="str">
        <f t="shared" si="4"/>
        <v>5.6.26.7    Performance Tests, Test</v>
      </c>
    </row>
    <row r="317" spans="1:18" x14ac:dyDescent="0.35">
      <c r="A317" s="153" t="s">
        <v>524</v>
      </c>
      <c r="B317" s="147" t="s">
        <v>223</v>
      </c>
      <c r="C317" t="s">
        <v>795</v>
      </c>
      <c r="D317">
        <v>1</v>
      </c>
      <c r="E317">
        <v>2</v>
      </c>
      <c r="I317" t="s">
        <v>280</v>
      </c>
      <c r="K317" s="6"/>
      <c r="L317" s="8">
        <f>VLOOKUP(P317,'Labour and Options'!$B$5:$S$417,18,FALSE)</f>
        <v>0</v>
      </c>
      <c r="M317" s="6">
        <f>VLOOKUP(P317,Travel!$B$6:$L$417,11,FALSE)</f>
        <v>0</v>
      </c>
      <c r="N317" s="6">
        <f>VLOOKUP(P317,ODC!$B$5:$K$417,10,FALSE)</f>
        <v>0</v>
      </c>
      <c r="P317" s="144" t="str">
        <f t="shared" si="4"/>
        <v>5.6.26.8    Site Acceptance Test</v>
      </c>
    </row>
    <row r="318" spans="1:18" x14ac:dyDescent="0.35">
      <c r="A318" s="185" t="s">
        <v>525</v>
      </c>
      <c r="B318" s="183" t="s">
        <v>715</v>
      </c>
      <c r="C318" s="184"/>
      <c r="D318" s="184"/>
      <c r="E318" s="184"/>
      <c r="F318" s="184"/>
      <c r="G318" s="184"/>
      <c r="H318" s="184" t="s">
        <v>976</v>
      </c>
      <c r="I318" s="184" t="s">
        <v>280</v>
      </c>
      <c r="J318" s="184"/>
      <c r="K318" s="130"/>
      <c r="L318" s="125">
        <f>VLOOKUP(P318,'Labour and Options'!$B$5:$S$417,18,FALSE)</f>
        <v>0</v>
      </c>
      <c r="M318" s="130">
        <f>VLOOKUP(P318,Travel!$B$6:$L$417,11,FALSE)</f>
        <v>0</v>
      </c>
      <c r="N318" s="130">
        <f>VLOOKUP(P318,ODC!$B$5:$K$417,10,FALSE)</f>
        <v>0</v>
      </c>
      <c r="O318" s="184"/>
      <c r="P318" s="186" t="str">
        <f t="shared" si="4"/>
        <v>5.6.27    SER 1 : SHAPE Mons (MIR)</v>
      </c>
      <c r="Q318" s="184"/>
      <c r="R318" s="184"/>
    </row>
    <row r="319" spans="1:18" x14ac:dyDescent="0.35">
      <c r="A319" s="153" t="s">
        <v>526</v>
      </c>
      <c r="B319" s="147" t="s">
        <v>222</v>
      </c>
      <c r="C319" t="s">
        <v>871</v>
      </c>
      <c r="D319">
        <v>1</v>
      </c>
      <c r="E319">
        <v>1</v>
      </c>
      <c r="I319" t="s">
        <v>280</v>
      </c>
      <c r="K319" s="6"/>
      <c r="L319" s="8">
        <f>VLOOKUP(P319,'Labour and Options'!$B$5:$S$417,18,FALSE)</f>
        <v>0</v>
      </c>
      <c r="M319" s="6">
        <f>VLOOKUP(P319,Travel!$B$6:$L$417,11,FALSE)</f>
        <v>0</v>
      </c>
      <c r="N319" s="6">
        <f>VLOOKUP(P319,ODC!$B$5:$K$417,10,FALSE)</f>
        <v>0</v>
      </c>
      <c r="P319" s="144" t="str">
        <f t="shared" si="4"/>
        <v>5.6.27.1    Pre Migration Meeting</v>
      </c>
    </row>
    <row r="320" spans="1:18" x14ac:dyDescent="0.35">
      <c r="A320" s="153" t="s">
        <v>527</v>
      </c>
      <c r="B320" s="147" t="s">
        <v>251</v>
      </c>
      <c r="C320" t="s">
        <v>868</v>
      </c>
      <c r="D320">
        <v>1</v>
      </c>
      <c r="E320">
        <v>1</v>
      </c>
      <c r="I320" t="s">
        <v>280</v>
      </c>
      <c r="K320" s="6"/>
      <c r="L320" s="8">
        <f>VLOOKUP(P320,'Labour and Options'!$B$5:$S$417,18,FALSE)</f>
        <v>0</v>
      </c>
      <c r="M320" s="6">
        <f>VLOOKUP(P320,Travel!$B$6:$L$417,11,FALSE)</f>
        <v>0</v>
      </c>
      <c r="N320" s="6">
        <f>VLOOKUP(P320,ODC!$B$5:$K$417,10,FALSE)</f>
        <v>0</v>
      </c>
      <c r="P320" s="144" t="str">
        <f t="shared" si="4"/>
        <v>5.6.27.2    Site Survey (IKM Tools)</v>
      </c>
    </row>
    <row r="321" spans="1:18" x14ac:dyDescent="0.35">
      <c r="A321" s="153" t="s">
        <v>528</v>
      </c>
      <c r="B321" s="147" t="s">
        <v>717</v>
      </c>
      <c r="C321" t="s">
        <v>872</v>
      </c>
      <c r="D321">
        <v>1</v>
      </c>
      <c r="E321">
        <v>1</v>
      </c>
      <c r="I321" t="s">
        <v>280</v>
      </c>
      <c r="K321" s="6"/>
      <c r="L321" s="8">
        <f>VLOOKUP(P321,'Labour and Options'!$B$5:$S$417,18,FALSE)</f>
        <v>0</v>
      </c>
      <c r="M321" s="6">
        <f>VLOOKUP(P321,Travel!$B$6:$L$417,11,FALSE)</f>
        <v>0</v>
      </c>
      <c r="N321" s="6">
        <f>VLOOKUP(P321,ODC!$B$5:$K$417,10,FALSE)</f>
        <v>0</v>
      </c>
      <c r="P321" s="144" t="str">
        <f t="shared" si="4"/>
        <v>5.6.27.3    Support Site Activation (Mission Network)</v>
      </c>
    </row>
    <row r="322" spans="1:18" x14ac:dyDescent="0.35">
      <c r="A322" s="153" t="s">
        <v>529</v>
      </c>
      <c r="B322" s="147" t="s">
        <v>281</v>
      </c>
      <c r="C322" t="s">
        <v>870</v>
      </c>
      <c r="D322">
        <v>1</v>
      </c>
      <c r="E322">
        <v>1</v>
      </c>
      <c r="I322" t="s">
        <v>280</v>
      </c>
      <c r="K322" s="6"/>
      <c r="L322" s="8">
        <f>VLOOKUP(P322,'Labour and Options'!$B$5:$S$417,18,FALSE)</f>
        <v>0</v>
      </c>
      <c r="M322" s="6">
        <f>VLOOKUP(P322,Travel!$B$6:$L$417,11,FALSE)</f>
        <v>0</v>
      </c>
      <c r="N322" s="6">
        <f>VLOOKUP(P322,ODC!$B$5:$K$417,10,FALSE)</f>
        <v>0</v>
      </c>
      <c r="P322" s="144" t="str">
        <f t="shared" si="4"/>
        <v xml:space="preserve">5.6.27.4    Installation </v>
      </c>
    </row>
    <row r="323" spans="1:18" x14ac:dyDescent="0.35">
      <c r="A323" s="153" t="s">
        <v>530</v>
      </c>
      <c r="B323" s="147" t="s">
        <v>219</v>
      </c>
      <c r="C323" t="s">
        <v>871</v>
      </c>
      <c r="D323">
        <v>1</v>
      </c>
      <c r="E323">
        <v>1</v>
      </c>
      <c r="I323" t="s">
        <v>280</v>
      </c>
      <c r="K323" s="6"/>
      <c r="L323" s="8">
        <f>VLOOKUP(P323,'Labour and Options'!$B$5:$S$417,18,FALSE)</f>
        <v>0</v>
      </c>
      <c r="M323" s="6">
        <f>VLOOKUP(P323,Travel!$B$6:$L$417,11,FALSE)</f>
        <v>0</v>
      </c>
      <c r="N323" s="6">
        <f>VLOOKUP(P323,ODC!$B$5:$K$417,10,FALSE)</f>
        <v>0</v>
      </c>
      <c r="P323" s="144" t="str">
        <f t="shared" si="4"/>
        <v>5.6.27.5    Migration Tool configuration / customization</v>
      </c>
    </row>
    <row r="324" spans="1:18" x14ac:dyDescent="0.35">
      <c r="A324" s="153" t="s">
        <v>531</v>
      </c>
      <c r="B324" s="147" t="s">
        <v>734</v>
      </c>
      <c r="C324" t="s">
        <v>873</v>
      </c>
      <c r="D324">
        <v>1</v>
      </c>
      <c r="E324">
        <v>1</v>
      </c>
      <c r="I324" t="s">
        <v>280</v>
      </c>
      <c r="K324" s="6"/>
      <c r="L324" s="8">
        <f>VLOOKUP(P324,'Labour and Options'!$B$5:$S$417,18,FALSE)</f>
        <v>0</v>
      </c>
      <c r="M324" s="6">
        <f>VLOOKUP(P324,Travel!$B$6:$L$417,11,FALSE)</f>
        <v>0</v>
      </c>
      <c r="N324" s="6">
        <f>VLOOKUP(P324,ODC!$B$5:$K$417,10,FALSE)</f>
        <v>0</v>
      </c>
      <c r="P324" s="144" t="str">
        <f t="shared" si="4"/>
        <v>5.6.27.6    Post Configuration Information Assurance Test</v>
      </c>
    </row>
    <row r="325" spans="1:18" x14ac:dyDescent="0.35">
      <c r="A325" s="153" t="s">
        <v>532</v>
      </c>
      <c r="B325" s="147" t="s">
        <v>221</v>
      </c>
      <c r="C325" t="s">
        <v>795</v>
      </c>
      <c r="D325">
        <v>1</v>
      </c>
      <c r="E325">
        <v>1</v>
      </c>
      <c r="I325" t="s">
        <v>280</v>
      </c>
      <c r="K325" s="6"/>
      <c r="L325" s="8">
        <f>VLOOKUP(P325,'Labour and Options'!$B$5:$S$417,18,FALSE)</f>
        <v>0</v>
      </c>
      <c r="M325" s="6">
        <f>VLOOKUP(P325,Travel!$B$6:$L$417,11,FALSE)</f>
        <v>0</v>
      </c>
      <c r="N325" s="6">
        <f>VLOOKUP(P325,ODC!$B$5:$K$417,10,FALSE)</f>
        <v>0</v>
      </c>
      <c r="P325" s="144" t="str">
        <f t="shared" si="4"/>
        <v>5.6.27.7    Performance Tests, Test</v>
      </c>
    </row>
    <row r="326" spans="1:18" x14ac:dyDescent="0.35">
      <c r="A326" s="153" t="s">
        <v>533</v>
      </c>
      <c r="B326" s="147" t="s">
        <v>223</v>
      </c>
      <c r="C326" t="s">
        <v>795</v>
      </c>
      <c r="D326">
        <v>1</v>
      </c>
      <c r="E326">
        <v>1</v>
      </c>
      <c r="I326" t="s">
        <v>280</v>
      </c>
      <c r="K326" s="6"/>
      <c r="L326" s="8">
        <f>VLOOKUP(P326,'Labour and Options'!$B$5:$S$417,18,FALSE)</f>
        <v>0</v>
      </c>
      <c r="M326" s="6">
        <f>VLOOKUP(P326,Travel!$B$6:$L$417,11,FALSE)</f>
        <v>0</v>
      </c>
      <c r="N326" s="6">
        <f>VLOOKUP(P326,ODC!$B$5:$K$417,10,FALSE)</f>
        <v>0</v>
      </c>
      <c r="P326" s="144" t="str">
        <f t="shared" si="4"/>
        <v>5.6.27.8    Site Acceptance Test</v>
      </c>
    </row>
    <row r="327" spans="1:18" x14ac:dyDescent="0.35">
      <c r="A327" s="185" t="s">
        <v>534</v>
      </c>
      <c r="B327" s="183" t="s">
        <v>716</v>
      </c>
      <c r="C327" s="184"/>
      <c r="D327" s="184">
        <v>1</v>
      </c>
      <c r="E327" s="184"/>
      <c r="F327" s="184"/>
      <c r="G327" s="184"/>
      <c r="H327" s="184" t="s">
        <v>976</v>
      </c>
      <c r="I327" s="184" t="s">
        <v>280</v>
      </c>
      <c r="J327" s="184"/>
      <c r="K327" s="130"/>
      <c r="L327" s="125">
        <f>VLOOKUP(P327,'Labour and Options'!$B$5:$S$417,18,FALSE)</f>
        <v>0</v>
      </c>
      <c r="M327" s="130">
        <f>VLOOKUP(P327,Travel!$B$6:$L$417,11,FALSE)</f>
        <v>0</v>
      </c>
      <c r="N327" s="130">
        <f>VLOOKUP(P327,ODC!$B$5:$K$417,10,FALSE)</f>
        <v>0</v>
      </c>
      <c r="O327" s="184"/>
      <c r="P327" s="186" t="str">
        <f t="shared" si="4"/>
        <v>5.6.28    SER 7 : JFC Naples (MIR)</v>
      </c>
      <c r="Q327" s="184"/>
      <c r="R327" s="184"/>
    </row>
    <row r="328" spans="1:18" x14ac:dyDescent="0.35">
      <c r="A328" s="153" t="s">
        <v>535</v>
      </c>
      <c r="B328" s="147" t="s">
        <v>222</v>
      </c>
      <c r="C328" t="s">
        <v>871</v>
      </c>
      <c r="D328">
        <v>1</v>
      </c>
      <c r="E328">
        <v>1</v>
      </c>
      <c r="I328" t="s">
        <v>280</v>
      </c>
      <c r="K328" s="6"/>
      <c r="L328" s="8">
        <f>VLOOKUP(P328,'Labour and Options'!$B$5:$S$417,18,FALSE)</f>
        <v>0</v>
      </c>
      <c r="M328" s="6">
        <f>VLOOKUP(P328,Travel!$B$6:$L$417,11,FALSE)</f>
        <v>0</v>
      </c>
      <c r="N328" s="6">
        <f>VLOOKUP(P328,ODC!$B$5:$K$417,10,FALSE)</f>
        <v>0</v>
      </c>
      <c r="P328" s="144" t="str">
        <f t="shared" ref="P328:P391" si="5">CONCATENATE(A328,"    ",B328)</f>
        <v>5.6.28.1    Pre Migration Meeting</v>
      </c>
    </row>
    <row r="329" spans="1:18" x14ac:dyDescent="0.35">
      <c r="A329" s="153" t="s">
        <v>536</v>
      </c>
      <c r="B329" s="147" t="s">
        <v>251</v>
      </c>
      <c r="C329" t="s">
        <v>868</v>
      </c>
      <c r="D329">
        <v>1</v>
      </c>
      <c r="E329">
        <v>1</v>
      </c>
      <c r="I329" t="s">
        <v>280</v>
      </c>
      <c r="K329" s="6"/>
      <c r="L329" s="8">
        <f>VLOOKUP(P329,'Labour and Options'!$B$5:$S$417,18,FALSE)</f>
        <v>0</v>
      </c>
      <c r="M329" s="6">
        <f>VLOOKUP(P329,Travel!$B$6:$L$417,11,FALSE)</f>
        <v>0</v>
      </c>
      <c r="N329" s="6">
        <f>VLOOKUP(P329,ODC!$B$5:$K$417,10,FALSE)</f>
        <v>0</v>
      </c>
      <c r="P329" s="144" t="str">
        <f t="shared" si="5"/>
        <v>5.6.28.2    Site Survey (IKM Tools)</v>
      </c>
    </row>
    <row r="330" spans="1:18" x14ac:dyDescent="0.35">
      <c r="A330" s="153" t="s">
        <v>537</v>
      </c>
      <c r="B330" s="147" t="s">
        <v>717</v>
      </c>
      <c r="C330" t="s">
        <v>872</v>
      </c>
      <c r="D330">
        <v>1</v>
      </c>
      <c r="E330">
        <v>1</v>
      </c>
      <c r="I330" t="s">
        <v>280</v>
      </c>
      <c r="K330" s="6"/>
      <c r="L330" s="8">
        <f>VLOOKUP(P330,'Labour and Options'!$B$5:$S$417,18,FALSE)</f>
        <v>0</v>
      </c>
      <c r="M330" s="6">
        <f>VLOOKUP(P330,Travel!$B$6:$L$417,11,FALSE)</f>
        <v>0</v>
      </c>
      <c r="N330" s="6">
        <f>VLOOKUP(P330,ODC!$B$5:$K$417,10,FALSE)</f>
        <v>0</v>
      </c>
      <c r="P330" s="144" t="str">
        <f t="shared" si="5"/>
        <v>5.6.28.3    Support Site Activation (Mission Network)</v>
      </c>
    </row>
    <row r="331" spans="1:18" x14ac:dyDescent="0.35">
      <c r="A331" s="153" t="s">
        <v>538</v>
      </c>
      <c r="B331" s="147" t="s">
        <v>281</v>
      </c>
      <c r="C331" t="s">
        <v>870</v>
      </c>
      <c r="D331">
        <v>1</v>
      </c>
      <c r="E331">
        <v>1</v>
      </c>
      <c r="I331" t="s">
        <v>280</v>
      </c>
      <c r="K331" s="6"/>
      <c r="L331" s="8">
        <f>VLOOKUP(P331,'Labour and Options'!$B$5:$S$417,18,FALSE)</f>
        <v>0</v>
      </c>
      <c r="M331" s="6">
        <f>VLOOKUP(P331,Travel!$B$6:$L$417,11,FALSE)</f>
        <v>0</v>
      </c>
      <c r="N331" s="6">
        <f>VLOOKUP(P331,ODC!$B$5:$K$417,10,FALSE)</f>
        <v>0</v>
      </c>
      <c r="P331" s="144" t="str">
        <f t="shared" si="5"/>
        <v xml:space="preserve">5.6.28.4    Installation </v>
      </c>
    </row>
    <row r="332" spans="1:18" x14ac:dyDescent="0.35">
      <c r="A332" s="153" t="s">
        <v>539</v>
      </c>
      <c r="B332" s="147" t="s">
        <v>219</v>
      </c>
      <c r="C332" t="s">
        <v>871</v>
      </c>
      <c r="D332">
        <v>1</v>
      </c>
      <c r="E332">
        <v>1</v>
      </c>
      <c r="I332" t="s">
        <v>280</v>
      </c>
      <c r="K332" s="6"/>
      <c r="L332" s="8">
        <f>VLOOKUP(P332,'Labour and Options'!$B$5:$S$417,18,FALSE)</f>
        <v>0</v>
      </c>
      <c r="M332" s="6">
        <f>VLOOKUP(P332,Travel!$B$6:$L$417,11,FALSE)</f>
        <v>0</v>
      </c>
      <c r="N332" s="6">
        <f>VLOOKUP(P332,ODC!$B$5:$K$417,10,FALSE)</f>
        <v>0</v>
      </c>
      <c r="P332" s="144" t="str">
        <f t="shared" si="5"/>
        <v>5.6.28.5    Migration Tool configuration / customization</v>
      </c>
    </row>
    <row r="333" spans="1:18" x14ac:dyDescent="0.35">
      <c r="A333" s="153" t="s">
        <v>540</v>
      </c>
      <c r="B333" s="147" t="s">
        <v>734</v>
      </c>
      <c r="C333" t="s">
        <v>873</v>
      </c>
      <c r="D333">
        <v>1</v>
      </c>
      <c r="E333">
        <v>1</v>
      </c>
      <c r="I333" t="s">
        <v>280</v>
      </c>
      <c r="K333" s="6"/>
      <c r="L333" s="8">
        <f>VLOOKUP(P333,'Labour and Options'!$B$5:$S$417,18,FALSE)</f>
        <v>0</v>
      </c>
      <c r="M333" s="6">
        <f>VLOOKUP(P333,Travel!$B$6:$L$417,11,FALSE)</f>
        <v>0</v>
      </c>
      <c r="N333" s="6">
        <f>VLOOKUP(P333,ODC!$B$5:$K$417,10,FALSE)</f>
        <v>0</v>
      </c>
      <c r="P333" s="144" t="str">
        <f t="shared" si="5"/>
        <v>5.6.28.6    Post Configuration Information Assurance Test</v>
      </c>
    </row>
    <row r="334" spans="1:18" x14ac:dyDescent="0.35">
      <c r="A334" s="153" t="s">
        <v>541</v>
      </c>
      <c r="B334" s="147" t="s">
        <v>221</v>
      </c>
      <c r="C334" t="s">
        <v>795</v>
      </c>
      <c r="D334">
        <v>1</v>
      </c>
      <c r="E334">
        <v>1</v>
      </c>
      <c r="I334" t="s">
        <v>280</v>
      </c>
      <c r="K334" s="6"/>
      <c r="L334" s="8">
        <f>VLOOKUP(P334,'Labour and Options'!$B$5:$S$417,18,FALSE)</f>
        <v>0</v>
      </c>
      <c r="M334" s="6">
        <f>VLOOKUP(P334,Travel!$B$6:$L$417,11,FALSE)</f>
        <v>0</v>
      </c>
      <c r="N334" s="6">
        <f>VLOOKUP(P334,ODC!$B$5:$K$417,10,FALSE)</f>
        <v>0</v>
      </c>
      <c r="P334" s="144" t="str">
        <f t="shared" si="5"/>
        <v>5.6.28.7    Performance Tests, Test</v>
      </c>
    </row>
    <row r="335" spans="1:18" x14ac:dyDescent="0.35">
      <c r="A335" s="153" t="s">
        <v>542</v>
      </c>
      <c r="B335" s="147" t="s">
        <v>223</v>
      </c>
      <c r="C335" t="s">
        <v>795</v>
      </c>
      <c r="D335">
        <v>1</v>
      </c>
      <c r="E335">
        <v>1</v>
      </c>
      <c r="I335" t="s">
        <v>280</v>
      </c>
      <c r="K335" s="6"/>
      <c r="L335" s="8">
        <f>VLOOKUP(P335,'Labour and Options'!$B$5:$S$417,18,FALSE)</f>
        <v>0</v>
      </c>
      <c r="M335" s="6">
        <f>VLOOKUP(P335,Travel!$B$6:$L$417,11,FALSE)</f>
        <v>0</v>
      </c>
      <c r="N335" s="6">
        <f>VLOOKUP(P335,ODC!$B$5:$K$417,10,FALSE)</f>
        <v>0</v>
      </c>
      <c r="P335" s="144" t="str">
        <f t="shared" si="5"/>
        <v>5.6.28.8    Site Acceptance Test</v>
      </c>
    </row>
    <row r="336" spans="1:18" x14ac:dyDescent="0.35">
      <c r="A336" s="153" t="s">
        <v>543</v>
      </c>
      <c r="B336" s="147" t="s">
        <v>278</v>
      </c>
      <c r="C336" t="s">
        <v>827</v>
      </c>
      <c r="D336">
        <v>1</v>
      </c>
      <c r="I336" t="s">
        <v>280</v>
      </c>
      <c r="K336" s="6"/>
      <c r="L336" s="8">
        <f>VLOOKUP(P336,'Labour and Options'!$B$5:$S$417,18,FALSE)</f>
        <v>0</v>
      </c>
      <c r="M336" s="6">
        <f>VLOOKUP(P336,Travel!$B$6:$L$417,11,FALSE)</f>
        <v>0</v>
      </c>
      <c r="N336" s="6">
        <f>VLOOKUP(P336,ODC!$B$5:$K$417,10,FALSE)</f>
        <v>0</v>
      </c>
      <c r="P336" s="144" t="str">
        <f t="shared" si="5"/>
        <v>5.6.28.9    Implementation on Training</v>
      </c>
    </row>
    <row r="337" spans="1:18" x14ac:dyDescent="0.35">
      <c r="A337" s="185" t="s">
        <v>544</v>
      </c>
      <c r="B337" s="183" t="s">
        <v>710</v>
      </c>
      <c r="C337" s="184"/>
      <c r="D337" s="184">
        <v>1</v>
      </c>
      <c r="E337" s="184"/>
      <c r="F337" s="184"/>
      <c r="G337" s="184"/>
      <c r="H337" s="184" t="s">
        <v>976</v>
      </c>
      <c r="I337" s="184" t="s">
        <v>280</v>
      </c>
      <c r="J337" s="184"/>
      <c r="K337" s="130"/>
      <c r="L337" s="125">
        <f>VLOOKUP(P337,'Labour and Options'!$B$5:$S$417,18,FALSE)</f>
        <v>0</v>
      </c>
      <c r="M337" s="130">
        <f>VLOOKUP(P337,Travel!$B$6:$L$417,11,FALSE)</f>
        <v>0</v>
      </c>
      <c r="N337" s="130">
        <f>VLOOKUP(P337,ODC!$B$5:$K$417,10,FALSE)</f>
        <v>0</v>
      </c>
      <c r="O337" s="184"/>
      <c r="P337" s="186" t="str">
        <f t="shared" si="5"/>
        <v>5.6.29    SER 18 : JFTC Bydgoszcz (x2 for 2 Training Networks)</v>
      </c>
      <c r="Q337" s="184"/>
      <c r="R337" s="184"/>
    </row>
    <row r="338" spans="1:18" x14ac:dyDescent="0.35">
      <c r="A338" s="153" t="s">
        <v>545</v>
      </c>
      <c r="B338" s="147" t="s">
        <v>222</v>
      </c>
      <c r="C338" t="s">
        <v>871</v>
      </c>
      <c r="D338">
        <v>1</v>
      </c>
      <c r="E338">
        <v>1</v>
      </c>
      <c r="I338" t="s">
        <v>280</v>
      </c>
      <c r="K338" s="6"/>
      <c r="L338" s="8">
        <f>VLOOKUP(P338,'Labour and Options'!$B$5:$S$417,18,FALSE)</f>
        <v>0</v>
      </c>
      <c r="M338" s="6">
        <f>VLOOKUP(P338,Travel!$B$6:$L$417,11,FALSE)</f>
        <v>0</v>
      </c>
      <c r="N338" s="6">
        <f>VLOOKUP(P338,ODC!$B$5:$K$417,10,FALSE)</f>
        <v>0</v>
      </c>
      <c r="P338" s="144" t="str">
        <f t="shared" si="5"/>
        <v>5.6.29.1    Pre Migration Meeting</v>
      </c>
    </row>
    <row r="339" spans="1:18" x14ac:dyDescent="0.35">
      <c r="A339" s="153" t="s">
        <v>546</v>
      </c>
      <c r="B339" s="147" t="s">
        <v>251</v>
      </c>
      <c r="C339" t="s">
        <v>868</v>
      </c>
      <c r="D339">
        <v>1</v>
      </c>
      <c r="E339">
        <v>1</v>
      </c>
      <c r="I339" t="s">
        <v>280</v>
      </c>
      <c r="K339" s="6"/>
      <c r="L339" s="8">
        <f>VLOOKUP(P339,'Labour and Options'!$B$5:$S$417,18,FALSE)</f>
        <v>0</v>
      </c>
      <c r="M339" s="6">
        <f>VLOOKUP(P339,Travel!$B$6:$L$417,11,FALSE)</f>
        <v>0</v>
      </c>
      <c r="N339" s="6">
        <f>VLOOKUP(P339,ODC!$B$5:$K$417,10,FALSE)</f>
        <v>0</v>
      </c>
      <c r="P339" s="144" t="str">
        <f t="shared" si="5"/>
        <v>5.6.29.2    Site Survey (IKM Tools)</v>
      </c>
    </row>
    <row r="340" spans="1:18" x14ac:dyDescent="0.35">
      <c r="A340" s="153" t="s">
        <v>547</v>
      </c>
      <c r="B340" s="147" t="s">
        <v>712</v>
      </c>
      <c r="C340" t="s">
        <v>872</v>
      </c>
      <c r="D340">
        <v>1</v>
      </c>
      <c r="E340">
        <v>2</v>
      </c>
      <c r="I340" t="s">
        <v>280</v>
      </c>
      <c r="K340" s="6"/>
      <c r="L340" s="8">
        <f>VLOOKUP(P340,'Labour and Options'!$B$5:$S$417,18,FALSE)</f>
        <v>0</v>
      </c>
      <c r="M340" s="6">
        <f>VLOOKUP(P340,Travel!$B$6:$L$417,11,FALSE)</f>
        <v>0</v>
      </c>
      <c r="N340" s="6">
        <f>VLOOKUP(P340,ODC!$B$5:$K$417,10,FALSE)</f>
        <v>0</v>
      </c>
      <c r="P340" s="144" t="str">
        <f t="shared" si="5"/>
        <v>5.6.29.3    Support Site Activation (Training Network)</v>
      </c>
    </row>
    <row r="341" spans="1:18" x14ac:dyDescent="0.35">
      <c r="A341" s="153" t="s">
        <v>548</v>
      </c>
      <c r="B341" s="147" t="s">
        <v>281</v>
      </c>
      <c r="C341" t="s">
        <v>870</v>
      </c>
      <c r="D341">
        <v>1</v>
      </c>
      <c r="E341">
        <v>2</v>
      </c>
      <c r="I341" t="s">
        <v>280</v>
      </c>
      <c r="K341" s="6"/>
      <c r="L341" s="8">
        <f>VLOOKUP(P341,'Labour and Options'!$B$5:$S$417,18,FALSE)</f>
        <v>0</v>
      </c>
      <c r="M341" s="6">
        <f>VLOOKUP(P341,Travel!$B$6:$L$417,11,FALSE)</f>
        <v>0</v>
      </c>
      <c r="N341" s="6">
        <f>VLOOKUP(P341,ODC!$B$5:$K$417,10,FALSE)</f>
        <v>0</v>
      </c>
      <c r="P341" s="144" t="str">
        <f t="shared" si="5"/>
        <v xml:space="preserve">5.6.29.4    Installation </v>
      </c>
    </row>
    <row r="342" spans="1:18" x14ac:dyDescent="0.35">
      <c r="A342" s="153" t="s">
        <v>549</v>
      </c>
      <c r="B342" s="147" t="s">
        <v>219</v>
      </c>
      <c r="C342" t="s">
        <v>871</v>
      </c>
      <c r="D342">
        <v>1</v>
      </c>
      <c r="E342">
        <v>1</v>
      </c>
      <c r="I342" t="s">
        <v>280</v>
      </c>
      <c r="K342" s="6"/>
      <c r="L342" s="8">
        <f>VLOOKUP(P342,'Labour and Options'!$B$5:$S$417,18,FALSE)</f>
        <v>0</v>
      </c>
      <c r="M342" s="6">
        <f>VLOOKUP(P342,Travel!$B$6:$L$417,11,FALSE)</f>
        <v>0</v>
      </c>
      <c r="N342" s="6">
        <f>VLOOKUP(P342,ODC!$B$5:$K$417,10,FALSE)</f>
        <v>0</v>
      </c>
      <c r="P342" s="144" t="str">
        <f t="shared" si="5"/>
        <v>5.6.29.5    Migration Tool configuration / customization</v>
      </c>
    </row>
    <row r="343" spans="1:18" x14ac:dyDescent="0.35">
      <c r="A343" s="153" t="s">
        <v>550</v>
      </c>
      <c r="B343" s="227" t="s">
        <v>254</v>
      </c>
      <c r="C343" t="s">
        <v>871</v>
      </c>
      <c r="D343">
        <v>1</v>
      </c>
      <c r="E343">
        <v>1</v>
      </c>
      <c r="I343" t="s">
        <v>280</v>
      </c>
      <c r="K343" s="6"/>
      <c r="L343" s="8">
        <f>VLOOKUP(P343,'Labour and Options'!$B$5:$S$417,18,FALSE)</f>
        <v>0</v>
      </c>
      <c r="M343" s="6">
        <f>VLOOKUP(P343,Travel!$B$6:$L$417,11,FALSE)</f>
        <v>0</v>
      </c>
      <c r="N343" s="6">
        <f>VLOOKUP(P343,ODC!$B$5:$K$417,10,FALSE)</f>
        <v>0</v>
      </c>
      <c r="P343" s="144" t="str">
        <f t="shared" si="5"/>
        <v xml:space="preserve">5.6.29.6    Data Migration </v>
      </c>
    </row>
    <row r="344" spans="1:18" x14ac:dyDescent="0.35">
      <c r="A344" s="153" t="s">
        <v>551</v>
      </c>
      <c r="B344" s="147" t="s">
        <v>220</v>
      </c>
      <c r="C344" t="s">
        <v>871</v>
      </c>
      <c r="D344">
        <v>1</v>
      </c>
      <c r="E344">
        <v>1</v>
      </c>
      <c r="I344" t="s">
        <v>280</v>
      </c>
      <c r="K344" s="6"/>
      <c r="L344" s="8">
        <f>VLOOKUP(P344,'Labour and Options'!$B$5:$S$417,18,FALSE)</f>
        <v>0</v>
      </c>
      <c r="M344" s="6">
        <f>VLOOKUP(P344,Travel!$B$6:$L$417,11,FALSE)</f>
        <v>0</v>
      </c>
      <c r="N344" s="6">
        <f>VLOOKUP(P344,ODC!$B$5:$K$417,10,FALSE)</f>
        <v>0</v>
      </c>
      <c r="P344" s="144" t="str">
        <f t="shared" si="5"/>
        <v>5.6.29.7    Post Migration Information Assurance Test</v>
      </c>
    </row>
    <row r="345" spans="1:18" x14ac:dyDescent="0.35">
      <c r="A345" s="153" t="s">
        <v>552</v>
      </c>
      <c r="B345" s="147" t="s">
        <v>221</v>
      </c>
      <c r="C345" t="s">
        <v>795</v>
      </c>
      <c r="D345">
        <v>1</v>
      </c>
      <c r="E345">
        <v>2</v>
      </c>
      <c r="I345" t="s">
        <v>280</v>
      </c>
      <c r="K345" s="6"/>
      <c r="L345" s="8">
        <f>VLOOKUP(P345,'Labour and Options'!$B$5:$S$417,18,FALSE)</f>
        <v>0</v>
      </c>
      <c r="M345" s="6">
        <f>VLOOKUP(P345,Travel!$B$6:$L$417,11,FALSE)</f>
        <v>0</v>
      </c>
      <c r="N345" s="6">
        <f>VLOOKUP(P345,ODC!$B$5:$K$417,10,FALSE)</f>
        <v>0</v>
      </c>
      <c r="P345" s="144" t="str">
        <f t="shared" si="5"/>
        <v>5.6.29.8    Performance Tests, Test</v>
      </c>
    </row>
    <row r="346" spans="1:18" x14ac:dyDescent="0.35">
      <c r="A346" s="153" t="s">
        <v>553</v>
      </c>
      <c r="B346" s="147" t="s">
        <v>223</v>
      </c>
      <c r="C346" t="s">
        <v>795</v>
      </c>
      <c r="D346">
        <v>1</v>
      </c>
      <c r="E346">
        <v>2</v>
      </c>
      <c r="I346" t="s">
        <v>280</v>
      </c>
      <c r="K346" s="6"/>
      <c r="L346" s="8">
        <f>VLOOKUP(P346,'Labour and Options'!$B$5:$S$417,18,FALSE)</f>
        <v>0</v>
      </c>
      <c r="M346" s="6">
        <f>VLOOKUP(P346,Travel!$B$6:$L$417,11,FALSE)</f>
        <v>0</v>
      </c>
      <c r="N346" s="6">
        <f>VLOOKUP(P346,ODC!$B$5:$K$417,10,FALSE)</f>
        <v>0</v>
      </c>
      <c r="P346" s="144" t="str">
        <f t="shared" si="5"/>
        <v>5.6.29.9    Site Acceptance Test</v>
      </c>
    </row>
    <row r="347" spans="1:18" x14ac:dyDescent="0.35">
      <c r="A347" s="185" t="s">
        <v>554</v>
      </c>
      <c r="B347" s="183" t="s">
        <v>711</v>
      </c>
      <c r="C347" s="184"/>
      <c r="D347" s="184">
        <v>1</v>
      </c>
      <c r="E347" s="184"/>
      <c r="F347" s="184"/>
      <c r="G347" s="184"/>
      <c r="H347" s="184" t="s">
        <v>976</v>
      </c>
      <c r="I347" s="184" t="s">
        <v>280</v>
      </c>
      <c r="J347" s="184"/>
      <c r="K347" s="130"/>
      <c r="L347" s="125">
        <f>VLOOKUP(P347,'Labour and Options'!$B$5:$S$417,18,FALSE)</f>
        <v>0</v>
      </c>
      <c r="M347" s="130">
        <f>VLOOKUP(P347,Travel!$B$6:$L$417,11,FALSE)</f>
        <v>0</v>
      </c>
      <c r="N347" s="130">
        <f>VLOOKUP(P347,ODC!$B$5:$K$417,10,FALSE)</f>
        <v>0</v>
      </c>
      <c r="O347" s="184"/>
      <c r="P347" s="186" t="str">
        <f t="shared" si="5"/>
        <v>5.6.30    SER 19 : JWC Stavanger (x2 for 2 Training Networks)</v>
      </c>
      <c r="Q347" s="184"/>
      <c r="R347" s="184"/>
    </row>
    <row r="348" spans="1:18" x14ac:dyDescent="0.35">
      <c r="A348" s="153" t="s">
        <v>555</v>
      </c>
      <c r="B348" s="147" t="s">
        <v>222</v>
      </c>
      <c r="C348" t="s">
        <v>871</v>
      </c>
      <c r="D348">
        <v>1</v>
      </c>
      <c r="E348">
        <v>1</v>
      </c>
      <c r="I348" t="s">
        <v>280</v>
      </c>
      <c r="K348" s="6"/>
      <c r="L348" s="8">
        <f>VLOOKUP(P348,'Labour and Options'!$B$5:$S$417,18,FALSE)</f>
        <v>0</v>
      </c>
      <c r="M348" s="6">
        <f>VLOOKUP(P348,Travel!$B$6:$L$417,11,FALSE)</f>
        <v>0</v>
      </c>
      <c r="N348" s="6">
        <f>VLOOKUP(P348,ODC!$B$5:$K$417,10,FALSE)</f>
        <v>0</v>
      </c>
      <c r="P348" s="144" t="str">
        <f t="shared" si="5"/>
        <v>5.6.30.1    Pre Migration Meeting</v>
      </c>
    </row>
    <row r="349" spans="1:18" x14ac:dyDescent="0.35">
      <c r="A349" s="153" t="s">
        <v>556</v>
      </c>
      <c r="B349" s="147" t="s">
        <v>251</v>
      </c>
      <c r="C349" t="s">
        <v>868</v>
      </c>
      <c r="D349">
        <v>1</v>
      </c>
      <c r="E349">
        <v>1</v>
      </c>
      <c r="I349" t="s">
        <v>280</v>
      </c>
      <c r="K349" s="6"/>
      <c r="L349" s="8">
        <f>VLOOKUP(P349,'Labour and Options'!$B$5:$S$417,18,FALSE)</f>
        <v>0</v>
      </c>
      <c r="M349" s="6">
        <f>VLOOKUP(P349,Travel!$B$6:$L$417,11,FALSE)</f>
        <v>0</v>
      </c>
      <c r="N349" s="6">
        <f>VLOOKUP(P349,ODC!$B$5:$K$417,10,FALSE)</f>
        <v>0</v>
      </c>
      <c r="P349" s="144" t="str">
        <f t="shared" si="5"/>
        <v>5.6.30.2    Site Survey (IKM Tools)</v>
      </c>
    </row>
    <row r="350" spans="1:18" x14ac:dyDescent="0.35">
      <c r="A350" s="153" t="s">
        <v>557</v>
      </c>
      <c r="B350" s="147" t="s">
        <v>712</v>
      </c>
      <c r="C350" t="s">
        <v>872</v>
      </c>
      <c r="D350">
        <v>1</v>
      </c>
      <c r="E350">
        <v>2</v>
      </c>
      <c r="I350" t="s">
        <v>280</v>
      </c>
      <c r="K350" s="6"/>
      <c r="L350" s="8">
        <f>VLOOKUP(P350,'Labour and Options'!$B$5:$S$417,18,FALSE)</f>
        <v>0</v>
      </c>
      <c r="M350" s="6">
        <f>VLOOKUP(P350,Travel!$B$6:$L$417,11,FALSE)</f>
        <v>0</v>
      </c>
      <c r="N350" s="6">
        <f>VLOOKUP(P350,ODC!$B$5:$K$417,10,FALSE)</f>
        <v>0</v>
      </c>
      <c r="P350" s="144" t="str">
        <f t="shared" si="5"/>
        <v>5.6.30.3    Support Site Activation (Training Network)</v>
      </c>
    </row>
    <row r="351" spans="1:18" x14ac:dyDescent="0.35">
      <c r="A351" s="153" t="s">
        <v>558</v>
      </c>
      <c r="B351" s="147" t="s">
        <v>281</v>
      </c>
      <c r="C351" t="s">
        <v>870</v>
      </c>
      <c r="D351">
        <v>1</v>
      </c>
      <c r="E351">
        <v>2</v>
      </c>
      <c r="I351" t="s">
        <v>280</v>
      </c>
      <c r="K351" s="6"/>
      <c r="L351" s="8">
        <f>VLOOKUP(P351,'Labour and Options'!$B$5:$S$417,18,FALSE)</f>
        <v>0</v>
      </c>
      <c r="M351" s="6">
        <f>VLOOKUP(P351,Travel!$B$6:$L$417,11,FALSE)</f>
        <v>0</v>
      </c>
      <c r="N351" s="6">
        <f>VLOOKUP(P351,ODC!$B$5:$K$417,10,FALSE)</f>
        <v>0</v>
      </c>
      <c r="P351" s="144" t="str">
        <f t="shared" si="5"/>
        <v xml:space="preserve">5.6.30.4    Installation </v>
      </c>
    </row>
    <row r="352" spans="1:18" x14ac:dyDescent="0.35">
      <c r="A352" s="153" t="s">
        <v>559</v>
      </c>
      <c r="B352" s="147" t="s">
        <v>219</v>
      </c>
      <c r="C352" t="s">
        <v>871</v>
      </c>
      <c r="D352">
        <v>1</v>
      </c>
      <c r="E352">
        <v>1</v>
      </c>
      <c r="I352" t="s">
        <v>280</v>
      </c>
      <c r="K352" s="6"/>
      <c r="L352" s="8">
        <f>VLOOKUP(P352,'Labour and Options'!$B$5:$S$417,18,FALSE)</f>
        <v>0</v>
      </c>
      <c r="M352" s="6">
        <f>VLOOKUP(P352,Travel!$B$6:$L$417,11,FALSE)</f>
        <v>0</v>
      </c>
      <c r="N352" s="6">
        <f>VLOOKUP(P352,ODC!$B$5:$K$417,10,FALSE)</f>
        <v>0</v>
      </c>
      <c r="P352" s="144" t="str">
        <f t="shared" si="5"/>
        <v>5.6.30.5    Migration Tool configuration / customization</v>
      </c>
    </row>
    <row r="353" spans="1:18" x14ac:dyDescent="0.35">
      <c r="A353" s="153" t="s">
        <v>560</v>
      </c>
      <c r="B353" s="227" t="s">
        <v>254</v>
      </c>
      <c r="C353" t="s">
        <v>871</v>
      </c>
      <c r="D353">
        <v>1</v>
      </c>
      <c r="E353">
        <v>1</v>
      </c>
      <c r="I353" t="s">
        <v>280</v>
      </c>
      <c r="K353" s="6"/>
      <c r="L353" s="8">
        <f>VLOOKUP(P353,'Labour and Options'!$B$5:$S$417,18,FALSE)</f>
        <v>0</v>
      </c>
      <c r="M353" s="6">
        <f>VLOOKUP(P353,Travel!$B$6:$L$417,11,FALSE)</f>
        <v>0</v>
      </c>
      <c r="N353" s="6">
        <f>VLOOKUP(P353,ODC!$B$5:$K$417,10,FALSE)</f>
        <v>0</v>
      </c>
      <c r="P353" s="144" t="str">
        <f t="shared" si="5"/>
        <v xml:space="preserve">5.6.30.6    Data Migration </v>
      </c>
    </row>
    <row r="354" spans="1:18" x14ac:dyDescent="0.35">
      <c r="A354" s="153" t="s">
        <v>561</v>
      </c>
      <c r="B354" s="147" t="s">
        <v>220</v>
      </c>
      <c r="C354" t="s">
        <v>871</v>
      </c>
      <c r="D354">
        <v>1</v>
      </c>
      <c r="E354">
        <v>1</v>
      </c>
      <c r="I354" t="s">
        <v>280</v>
      </c>
      <c r="K354" s="6"/>
      <c r="L354" s="8">
        <f>VLOOKUP(P354,'Labour and Options'!$B$5:$S$417,18,FALSE)</f>
        <v>0</v>
      </c>
      <c r="M354" s="6">
        <f>VLOOKUP(P354,Travel!$B$6:$L$417,11,FALSE)</f>
        <v>0</v>
      </c>
      <c r="N354" s="6">
        <f>VLOOKUP(P354,ODC!$B$5:$K$417,10,FALSE)</f>
        <v>0</v>
      </c>
      <c r="P354" s="144" t="str">
        <f t="shared" si="5"/>
        <v>5.6.30.7    Post Migration Information Assurance Test</v>
      </c>
    </row>
    <row r="355" spans="1:18" x14ac:dyDescent="0.35">
      <c r="A355" s="153" t="s">
        <v>562</v>
      </c>
      <c r="B355" s="147" t="s">
        <v>221</v>
      </c>
      <c r="C355" t="s">
        <v>795</v>
      </c>
      <c r="D355">
        <v>1</v>
      </c>
      <c r="E355">
        <v>2</v>
      </c>
      <c r="I355" t="s">
        <v>280</v>
      </c>
      <c r="K355" s="6"/>
      <c r="L355" s="8">
        <f>VLOOKUP(P355,'Labour and Options'!$B$5:$S$417,18,FALSE)</f>
        <v>0</v>
      </c>
      <c r="M355" s="6">
        <f>VLOOKUP(P355,Travel!$B$6:$L$417,11,FALSE)</f>
        <v>0</v>
      </c>
      <c r="N355" s="6">
        <f>VLOOKUP(P355,ODC!$B$5:$K$417,10,FALSE)</f>
        <v>0</v>
      </c>
      <c r="P355" s="144" t="str">
        <f t="shared" si="5"/>
        <v>5.6.30.8    Performance Tests, Test</v>
      </c>
    </row>
    <row r="356" spans="1:18" x14ac:dyDescent="0.35">
      <c r="A356" s="153" t="s">
        <v>563</v>
      </c>
      <c r="B356" s="147" t="s">
        <v>223</v>
      </c>
      <c r="C356" t="s">
        <v>795</v>
      </c>
      <c r="D356">
        <v>1</v>
      </c>
      <c r="E356">
        <v>2</v>
      </c>
      <c r="I356" t="s">
        <v>280</v>
      </c>
      <c r="K356" s="6"/>
      <c r="L356" s="8">
        <f>VLOOKUP(P356,'Labour and Options'!$B$5:$S$417,18,FALSE)</f>
        <v>0</v>
      </c>
      <c r="M356" s="6">
        <f>VLOOKUP(P356,Travel!$B$6:$L$417,11,FALSE)</f>
        <v>0</v>
      </c>
      <c r="N356" s="6">
        <f>VLOOKUP(P356,ODC!$B$5:$K$417,10,FALSE)</f>
        <v>0</v>
      </c>
      <c r="P356" s="144" t="str">
        <f t="shared" si="5"/>
        <v>5.6.30.9    Site Acceptance Test</v>
      </c>
    </row>
    <row r="357" spans="1:18" x14ac:dyDescent="0.35">
      <c r="A357" s="185" t="s">
        <v>564</v>
      </c>
      <c r="B357" s="183" t="s">
        <v>735</v>
      </c>
      <c r="C357" s="184"/>
      <c r="D357" s="184">
        <v>1</v>
      </c>
      <c r="E357" s="184"/>
      <c r="F357" s="184"/>
      <c r="G357" s="184"/>
      <c r="H357" s="184" t="s">
        <v>976</v>
      </c>
      <c r="I357" s="184" t="s">
        <v>280</v>
      </c>
      <c r="J357" s="184"/>
      <c r="K357" s="130"/>
      <c r="L357" s="125">
        <f>VLOOKUP(P357,'Labour and Options'!$B$5:$S$417,18,FALSE)</f>
        <v>0</v>
      </c>
      <c r="M357" s="130">
        <f>VLOOKUP(P357,Travel!$B$6:$L$417,11,FALSE)</f>
        <v>0</v>
      </c>
      <c r="N357" s="130">
        <f>VLOOKUP(P357,ODC!$B$5:$K$417,10,FALSE)</f>
        <v>0</v>
      </c>
      <c r="O357" s="184"/>
      <c r="P357" s="186" t="str">
        <f t="shared" si="5"/>
        <v>5.6.31    SER 27 : SHAPE Mons (Training)</v>
      </c>
      <c r="Q357" s="184"/>
      <c r="R357" s="184"/>
    </row>
    <row r="358" spans="1:18" x14ac:dyDescent="0.35">
      <c r="A358" s="153" t="s">
        <v>565</v>
      </c>
      <c r="B358" s="147" t="s">
        <v>283</v>
      </c>
      <c r="C358" t="s">
        <v>871</v>
      </c>
      <c r="D358">
        <v>1</v>
      </c>
      <c r="E358">
        <v>1</v>
      </c>
      <c r="I358" t="s">
        <v>280</v>
      </c>
      <c r="K358" s="6"/>
      <c r="L358" s="8">
        <f>VLOOKUP(P358,'Labour and Options'!$B$5:$S$417,18,FALSE)</f>
        <v>0</v>
      </c>
      <c r="M358" s="6">
        <f>VLOOKUP(P358,Travel!$B$6:$L$417,11,FALSE)</f>
        <v>0</v>
      </c>
      <c r="N358" s="6">
        <f>VLOOKUP(P358,ODC!$B$5:$K$417,10,FALSE)</f>
        <v>0</v>
      </c>
      <c r="P358" s="144" t="str">
        <f t="shared" si="5"/>
        <v xml:space="preserve">5.6.31.1    Pre Migration Meeting </v>
      </c>
    </row>
    <row r="359" spans="1:18" x14ac:dyDescent="0.35">
      <c r="A359" s="153" t="s">
        <v>566</v>
      </c>
      <c r="B359" s="147" t="s">
        <v>251</v>
      </c>
      <c r="C359" t="s">
        <v>868</v>
      </c>
      <c r="D359">
        <v>1</v>
      </c>
      <c r="E359">
        <v>1</v>
      </c>
      <c r="I359" t="s">
        <v>280</v>
      </c>
      <c r="K359" s="6"/>
      <c r="L359" s="8">
        <f>VLOOKUP(P359,'Labour and Options'!$B$5:$S$417,18,FALSE)</f>
        <v>0</v>
      </c>
      <c r="M359" s="6">
        <f>VLOOKUP(P359,Travel!$B$6:$L$417,11,FALSE)</f>
        <v>0</v>
      </c>
      <c r="N359" s="6">
        <f>VLOOKUP(P359,ODC!$B$5:$K$417,10,FALSE)</f>
        <v>0</v>
      </c>
      <c r="P359" s="144" t="str">
        <f t="shared" si="5"/>
        <v>5.6.31.2    Site Survey (IKM Tools)</v>
      </c>
    </row>
    <row r="360" spans="1:18" x14ac:dyDescent="0.35">
      <c r="A360" s="153" t="s">
        <v>567</v>
      </c>
      <c r="B360" s="147" t="s">
        <v>281</v>
      </c>
      <c r="C360" t="s">
        <v>870</v>
      </c>
      <c r="D360">
        <v>1</v>
      </c>
      <c r="E360">
        <v>2</v>
      </c>
      <c r="I360" t="s">
        <v>280</v>
      </c>
      <c r="K360" s="6"/>
      <c r="L360" s="8">
        <f>VLOOKUP(P360,'Labour and Options'!$B$5:$S$417,18,FALSE)</f>
        <v>0</v>
      </c>
      <c r="M360" s="6">
        <f>VLOOKUP(P360,Travel!$B$6:$L$417,11,FALSE)</f>
        <v>0</v>
      </c>
      <c r="N360" s="6">
        <f>VLOOKUP(P360,ODC!$B$5:$K$417,10,FALSE)</f>
        <v>0</v>
      </c>
      <c r="P360" s="144" t="str">
        <f t="shared" si="5"/>
        <v xml:space="preserve">5.6.31.3    Installation </v>
      </c>
    </row>
    <row r="361" spans="1:18" x14ac:dyDescent="0.35">
      <c r="A361" s="153" t="s">
        <v>568</v>
      </c>
      <c r="B361" s="147" t="s">
        <v>219</v>
      </c>
      <c r="C361" t="s">
        <v>871</v>
      </c>
      <c r="D361">
        <v>1</v>
      </c>
      <c r="E361">
        <v>2</v>
      </c>
      <c r="I361" t="s">
        <v>280</v>
      </c>
      <c r="K361" s="6"/>
      <c r="L361" s="8">
        <f>VLOOKUP(P361,'Labour and Options'!$B$5:$S$417,18,FALSE)</f>
        <v>0</v>
      </c>
      <c r="M361" s="6">
        <f>VLOOKUP(P361,Travel!$B$6:$L$417,11,FALSE)</f>
        <v>0</v>
      </c>
      <c r="N361" s="6">
        <f>VLOOKUP(P361,ODC!$B$5:$K$417,10,FALSE)</f>
        <v>0</v>
      </c>
      <c r="P361" s="144" t="str">
        <f t="shared" si="5"/>
        <v>5.6.31.4    Migration Tool configuration / customization</v>
      </c>
    </row>
    <row r="362" spans="1:18" x14ac:dyDescent="0.35">
      <c r="A362" s="153" t="s">
        <v>569</v>
      </c>
      <c r="B362" s="147" t="s">
        <v>254</v>
      </c>
      <c r="C362" t="s">
        <v>871</v>
      </c>
      <c r="D362">
        <v>1</v>
      </c>
      <c r="E362">
        <v>1</v>
      </c>
      <c r="I362" t="s">
        <v>280</v>
      </c>
      <c r="K362" s="6"/>
      <c r="L362" s="8">
        <f>VLOOKUP(P362,'Labour and Options'!$B$5:$S$417,18,FALSE)</f>
        <v>0</v>
      </c>
      <c r="M362" s="6">
        <f>VLOOKUP(P362,Travel!$B$6:$L$417,11,FALSE)</f>
        <v>0</v>
      </c>
      <c r="N362" s="6">
        <f>VLOOKUP(P362,ODC!$B$5:$K$417,10,FALSE)</f>
        <v>0</v>
      </c>
      <c r="P362" s="144" t="str">
        <f t="shared" si="5"/>
        <v xml:space="preserve">5.6.31.5    Data Migration </v>
      </c>
    </row>
    <row r="363" spans="1:18" x14ac:dyDescent="0.35">
      <c r="A363" s="153" t="s">
        <v>570</v>
      </c>
      <c r="B363" s="147" t="s">
        <v>220</v>
      </c>
      <c r="C363" t="s">
        <v>871</v>
      </c>
      <c r="D363">
        <v>1</v>
      </c>
      <c r="E363">
        <v>1</v>
      </c>
      <c r="I363" t="s">
        <v>280</v>
      </c>
      <c r="K363" s="6"/>
      <c r="L363" s="8">
        <f>VLOOKUP(P363,'Labour and Options'!$B$5:$S$417,18,FALSE)</f>
        <v>0</v>
      </c>
      <c r="M363" s="6">
        <f>VLOOKUP(P363,Travel!$B$6:$L$417,11,FALSE)</f>
        <v>0</v>
      </c>
      <c r="N363" s="6">
        <f>VLOOKUP(P363,ODC!$B$5:$K$417,10,FALSE)</f>
        <v>0</v>
      </c>
      <c r="P363" s="144" t="str">
        <f t="shared" si="5"/>
        <v>5.6.31.6    Post Migration Information Assurance Test</v>
      </c>
    </row>
    <row r="364" spans="1:18" x14ac:dyDescent="0.35">
      <c r="A364" s="153" t="s">
        <v>571</v>
      </c>
      <c r="B364" s="147" t="s">
        <v>221</v>
      </c>
      <c r="C364" t="s">
        <v>795</v>
      </c>
      <c r="D364">
        <v>1</v>
      </c>
      <c r="E364">
        <v>1</v>
      </c>
      <c r="I364" t="s">
        <v>280</v>
      </c>
      <c r="K364" s="6"/>
      <c r="L364" s="8">
        <f>VLOOKUP(P364,'Labour and Options'!$B$5:$S$417,18,FALSE)</f>
        <v>0</v>
      </c>
      <c r="M364" s="6">
        <f>VLOOKUP(P364,Travel!$B$6:$L$417,11,FALSE)</f>
        <v>0</v>
      </c>
      <c r="N364" s="6">
        <f>VLOOKUP(P364,ODC!$B$5:$K$417,10,FALSE)</f>
        <v>0</v>
      </c>
      <c r="P364" s="144" t="str">
        <f t="shared" si="5"/>
        <v>5.6.31.7    Performance Tests, Test</v>
      </c>
    </row>
    <row r="365" spans="1:18" x14ac:dyDescent="0.35">
      <c r="A365" s="153" t="s">
        <v>572</v>
      </c>
      <c r="B365" s="147" t="s">
        <v>223</v>
      </c>
      <c r="C365" t="s">
        <v>795</v>
      </c>
      <c r="D365">
        <v>1</v>
      </c>
      <c r="E365">
        <v>2</v>
      </c>
      <c r="I365" t="s">
        <v>280</v>
      </c>
      <c r="K365" s="6"/>
      <c r="L365" s="8">
        <f>VLOOKUP(P365,'Labour and Options'!$B$5:$S$417,18,FALSE)</f>
        <v>0</v>
      </c>
      <c r="M365" s="6">
        <f>VLOOKUP(P365,Travel!$B$6:$L$417,11,FALSE)</f>
        <v>0</v>
      </c>
      <c r="N365" s="6">
        <f>VLOOKUP(P365,ODC!$B$5:$K$417,10,FALSE)</f>
        <v>0</v>
      </c>
      <c r="P365" s="144" t="str">
        <f t="shared" si="5"/>
        <v>5.6.31.8    Site Acceptance Test</v>
      </c>
    </row>
    <row r="366" spans="1:18" x14ac:dyDescent="0.35">
      <c r="A366" s="148">
        <v>5.7</v>
      </c>
      <c r="B366" s="183" t="s">
        <v>704</v>
      </c>
      <c r="C366" s="184"/>
      <c r="D366" s="184">
        <v>1</v>
      </c>
      <c r="E366" s="184">
        <v>1</v>
      </c>
      <c r="F366" s="184"/>
      <c r="G366" s="184"/>
      <c r="H366" s="184" t="s">
        <v>972</v>
      </c>
      <c r="I366" s="184" t="s">
        <v>280</v>
      </c>
      <c r="J366" s="184"/>
      <c r="K366" s="130"/>
      <c r="L366" s="125">
        <f>VLOOKUP(P366,'Labour and Options'!$B$5:$S$417,18,FALSE)</f>
        <v>0</v>
      </c>
      <c r="M366" s="130">
        <f>VLOOKUP(P366,Travel!$B$6:$L$417,11,FALSE)</f>
        <v>0</v>
      </c>
      <c r="N366" s="130">
        <f>VLOOKUP(P366,ODC!$B$5:$K$417,10,FALSE)</f>
        <v>0</v>
      </c>
      <c r="O366" s="184"/>
      <c r="P366" s="186" t="str">
        <f t="shared" si="5"/>
        <v>5.7    Security Evaluation</v>
      </c>
      <c r="Q366" s="184"/>
      <c r="R366" s="184"/>
    </row>
    <row r="367" spans="1:18" x14ac:dyDescent="0.35">
      <c r="A367" s="153" t="s">
        <v>762</v>
      </c>
      <c r="B367" s="147" t="s">
        <v>194</v>
      </c>
      <c r="C367" t="s">
        <v>818</v>
      </c>
      <c r="D367">
        <v>1</v>
      </c>
      <c r="E367">
        <v>1</v>
      </c>
      <c r="I367" t="s">
        <v>280</v>
      </c>
      <c r="K367" s="6"/>
      <c r="L367" s="8">
        <f>VLOOKUP(P367,'Labour and Options'!$B$5:$S$417,18,FALSE)</f>
        <v>0</v>
      </c>
      <c r="M367" s="6">
        <f>VLOOKUP(P367,Travel!$B$6:$L$417,11,FALSE)</f>
        <v>0</v>
      </c>
      <c r="N367" s="6">
        <f>VLOOKUP(P367,ODC!$B$5:$K$417,10,FALSE)</f>
        <v>0</v>
      </c>
      <c r="P367" s="144" t="str">
        <f t="shared" si="5"/>
        <v>5.7.1    Security Risk Assessment (SRA)</v>
      </c>
    </row>
    <row r="368" spans="1:18" x14ac:dyDescent="0.35">
      <c r="A368" s="153" t="s">
        <v>763</v>
      </c>
      <c r="B368" s="147" t="s">
        <v>707</v>
      </c>
      <c r="C368" t="s">
        <v>818</v>
      </c>
      <c r="D368">
        <v>1</v>
      </c>
      <c r="E368">
        <v>1</v>
      </c>
      <c r="I368" t="s">
        <v>280</v>
      </c>
      <c r="K368" s="6"/>
      <c r="L368" s="8">
        <f>VLOOKUP(P368,'Labour and Options'!$B$5:$S$417,18,FALSE)</f>
        <v>0</v>
      </c>
      <c r="M368" s="6">
        <f>VLOOKUP(P368,Travel!$B$6:$L$417,11,FALSE)</f>
        <v>0</v>
      </c>
      <c r="N368" s="6">
        <f>VLOOKUP(P368,ODC!$B$5:$K$417,10,FALSE)</f>
        <v>0</v>
      </c>
      <c r="P368" s="144" t="str">
        <f t="shared" si="5"/>
        <v>5.7.2    Security Test and Verification Plan (STVP)</v>
      </c>
    </row>
    <row r="369" spans="1:18" x14ac:dyDescent="0.35">
      <c r="A369" s="153" t="s">
        <v>764</v>
      </c>
      <c r="B369" s="147" t="s">
        <v>819</v>
      </c>
      <c r="C369" t="s">
        <v>818</v>
      </c>
      <c r="D369">
        <v>1</v>
      </c>
      <c r="E369">
        <v>1</v>
      </c>
      <c r="I369" t="s">
        <v>280</v>
      </c>
      <c r="K369" s="6"/>
      <c r="L369" s="8">
        <f>VLOOKUP(P369,'Labour and Options'!$B$5:$S$417,18,FALSE)</f>
        <v>0</v>
      </c>
      <c r="M369" s="6">
        <f>VLOOKUP(P369,Travel!$B$6:$L$417,11,FALSE)</f>
        <v>0</v>
      </c>
      <c r="N369" s="6">
        <f>VLOOKUP(P369,ODC!$B$5:$K$417,10,FALSE)</f>
        <v>0</v>
      </c>
      <c r="P369" s="144" t="str">
        <f t="shared" si="5"/>
        <v>5.7.3    Security Test Report (STR)</v>
      </c>
    </row>
    <row r="370" spans="1:18" x14ac:dyDescent="0.35">
      <c r="A370" s="153" t="s">
        <v>765</v>
      </c>
      <c r="B370" s="147" t="s">
        <v>820</v>
      </c>
      <c r="C370" t="s">
        <v>818</v>
      </c>
      <c r="D370">
        <v>1</v>
      </c>
      <c r="E370">
        <v>1</v>
      </c>
      <c r="I370" t="s">
        <v>280</v>
      </c>
      <c r="K370" s="6"/>
      <c r="L370" s="8">
        <f>VLOOKUP(P370,'Labour and Options'!$B$5:$S$417,18,FALSE)</f>
        <v>0</v>
      </c>
      <c r="M370" s="6">
        <f>VLOOKUP(P370,Travel!$B$6:$L$417,11,FALSE)</f>
        <v>0</v>
      </c>
      <c r="N370" s="6">
        <f>VLOOKUP(P370,ODC!$B$5:$K$417,10,FALSE)</f>
        <v>0</v>
      </c>
      <c r="P370" s="144" t="str">
        <f t="shared" si="5"/>
        <v>5.7.4    Security Mechanisms to be implemented</v>
      </c>
    </row>
    <row r="371" spans="1:18" x14ac:dyDescent="0.35">
      <c r="A371" s="185">
        <v>5.8</v>
      </c>
      <c r="B371" s="183" t="s">
        <v>718</v>
      </c>
      <c r="C371" s="184"/>
      <c r="D371" s="184">
        <v>1</v>
      </c>
      <c r="E371" s="184">
        <v>1</v>
      </c>
      <c r="F371" s="184"/>
      <c r="G371" s="184"/>
      <c r="H371" s="184" t="s">
        <v>970</v>
      </c>
      <c r="I371" s="184" t="s">
        <v>280</v>
      </c>
      <c r="J371" s="184"/>
      <c r="K371" s="130"/>
      <c r="L371" s="125">
        <f>VLOOKUP(P371,'Labour and Options'!$B$5:$S$417,18,FALSE)</f>
        <v>0</v>
      </c>
      <c r="M371" s="130">
        <f>VLOOKUP(P371,Travel!$B$6:$L$417,11,FALSE)</f>
        <v>0</v>
      </c>
      <c r="N371" s="130">
        <f>VLOOKUP(P371,ODC!$B$5:$K$417,10,FALSE)</f>
        <v>0</v>
      </c>
      <c r="O371" s="184"/>
      <c r="P371" s="186" t="str">
        <f t="shared" si="5"/>
        <v>5.8    ILS</v>
      </c>
      <c r="Q371" s="184"/>
      <c r="R371" s="184"/>
    </row>
    <row r="372" spans="1:18" x14ac:dyDescent="0.35">
      <c r="A372" s="153" t="s">
        <v>766</v>
      </c>
      <c r="B372" s="228" t="s">
        <v>719</v>
      </c>
      <c r="C372" t="s">
        <v>821</v>
      </c>
      <c r="D372">
        <v>1</v>
      </c>
      <c r="E372">
        <v>1</v>
      </c>
      <c r="I372" t="s">
        <v>280</v>
      </c>
      <c r="K372" s="6"/>
      <c r="L372" s="8">
        <f>VLOOKUP(P372,'Labour and Options'!$B$5:$S$417,18,FALSE)</f>
        <v>0</v>
      </c>
      <c r="M372" s="6">
        <f>VLOOKUP(P372,Travel!$B$6:$L$417,11,FALSE)</f>
        <v>0</v>
      </c>
      <c r="N372" s="6">
        <f>VLOOKUP(P372,ODC!$B$5:$K$417,10,FALSE)</f>
        <v>0</v>
      </c>
      <c r="P372" s="144" t="str">
        <f t="shared" si="5"/>
        <v>5.8.1    Integrated Logistics Support Plan (ILSP) +</v>
      </c>
    </row>
    <row r="373" spans="1:18" x14ac:dyDescent="0.35">
      <c r="A373" s="153" t="s">
        <v>767</v>
      </c>
      <c r="B373" s="147" t="s">
        <v>724</v>
      </c>
      <c r="C373" t="s">
        <v>821</v>
      </c>
      <c r="D373">
        <v>1</v>
      </c>
      <c r="E373">
        <v>1</v>
      </c>
      <c r="I373" t="s">
        <v>280</v>
      </c>
      <c r="K373" s="6"/>
      <c r="L373" s="8">
        <f>VLOOKUP(P373,'Labour and Options'!$B$5:$S$417,18,FALSE)</f>
        <v>0</v>
      </c>
      <c r="M373" s="6">
        <f>VLOOKUP(P373,Travel!$B$6:$L$417,11,FALSE)</f>
        <v>0</v>
      </c>
      <c r="N373" s="6">
        <f>VLOOKUP(P373,ODC!$B$5:$K$417,10,FALSE)</f>
        <v>0</v>
      </c>
      <c r="P373" s="144" t="str">
        <f t="shared" si="5"/>
        <v>5.8.2    Maintenance and Support Concept</v>
      </c>
    </row>
    <row r="374" spans="1:18" x14ac:dyDescent="0.35">
      <c r="A374" s="153" t="s">
        <v>768</v>
      </c>
      <c r="B374" s="147" t="s">
        <v>823</v>
      </c>
      <c r="C374" t="s">
        <v>822</v>
      </c>
      <c r="D374">
        <v>1</v>
      </c>
      <c r="E374">
        <v>1</v>
      </c>
      <c r="I374" t="s">
        <v>280</v>
      </c>
      <c r="K374" s="6"/>
      <c r="L374" s="8">
        <f>VLOOKUP(P374,'Labour and Options'!$B$5:$S$417,18,FALSE)</f>
        <v>0</v>
      </c>
      <c r="M374" s="6">
        <f>VLOOKUP(P374,Travel!$B$6:$L$417,11,FALSE)</f>
        <v>0</v>
      </c>
      <c r="N374" s="6">
        <f>VLOOKUP(P374,ODC!$B$5:$K$417,10,FALSE)</f>
        <v>0</v>
      </c>
      <c r="P374" s="144" t="str">
        <f t="shared" si="5"/>
        <v>5.8.3    Supply Support</v>
      </c>
    </row>
    <row r="375" spans="1:18" x14ac:dyDescent="0.35">
      <c r="A375" s="185" t="s">
        <v>926</v>
      </c>
      <c r="B375" s="230" t="s">
        <v>720</v>
      </c>
      <c r="C375" s="184"/>
      <c r="D375" s="184"/>
      <c r="E375" s="184"/>
      <c r="F375" s="184"/>
      <c r="G375" s="184"/>
      <c r="H375" s="184" t="s">
        <v>970</v>
      </c>
      <c r="I375" s="184"/>
      <c r="J375" s="184"/>
      <c r="K375" s="130"/>
      <c r="L375" s="125">
        <f>VLOOKUP(P375,'Labour and Options'!$B$5:$S$417,18,FALSE)</f>
        <v>0</v>
      </c>
      <c r="M375" s="130">
        <f>VLOOKUP(P375,Travel!$B$6:$L$417,11,FALSE)</f>
        <v>0</v>
      </c>
      <c r="N375" s="130">
        <f>VLOOKUP(P375,ODC!$B$5:$K$417,10,FALSE)</f>
        <v>0</v>
      </c>
      <c r="O375" s="184"/>
      <c r="P375" s="186" t="str">
        <f t="shared" si="5"/>
        <v>5.9    Technical Documentation</v>
      </c>
      <c r="Q375" s="184"/>
      <c r="R375" s="184"/>
    </row>
    <row r="376" spans="1:18" x14ac:dyDescent="0.35">
      <c r="A376" s="153" t="s">
        <v>769</v>
      </c>
      <c r="B376" s="147" t="s">
        <v>725</v>
      </c>
      <c r="C376" t="s">
        <v>824</v>
      </c>
      <c r="D376">
        <v>1</v>
      </c>
      <c r="E376">
        <v>1</v>
      </c>
      <c r="I376" t="s">
        <v>280</v>
      </c>
      <c r="K376" s="6"/>
      <c r="L376" s="8">
        <f>VLOOKUP(P376,'Labour and Options'!$B$5:$S$417,18,FALSE)</f>
        <v>0</v>
      </c>
      <c r="M376" s="6">
        <f>VLOOKUP(P376,Travel!$B$6:$L$417,11,FALSE)</f>
        <v>0</v>
      </c>
      <c r="N376" s="6">
        <f>VLOOKUP(P376,ODC!$B$5:$K$417,10,FALSE)</f>
        <v>0</v>
      </c>
      <c r="P376" s="144" t="str">
        <f t="shared" si="5"/>
        <v>5.9.1    User and Administrator Guides</v>
      </c>
    </row>
    <row r="377" spans="1:18" ht="29" x14ac:dyDescent="0.35">
      <c r="A377" s="153" t="s">
        <v>927</v>
      </c>
      <c r="B377" s="147" t="s">
        <v>721</v>
      </c>
      <c r="C377" t="s">
        <v>824</v>
      </c>
      <c r="D377">
        <v>1</v>
      </c>
      <c r="E377">
        <v>1</v>
      </c>
      <c r="I377" t="s">
        <v>280</v>
      </c>
      <c r="K377" s="6"/>
      <c r="L377" s="8">
        <f>VLOOKUP(P377,'Labour and Options'!$B$5:$S$417,18,FALSE)</f>
        <v>0</v>
      </c>
      <c r="M377" s="6">
        <f>VLOOKUP(P377,Travel!$B$6:$L$417,11,FALSE)</f>
        <v>0</v>
      </c>
      <c r="N377" s="6">
        <f>VLOOKUP(P377,ODC!$B$5:$K$417,10,FALSE)</f>
        <v>0</v>
      </c>
      <c r="P377" s="144" t="str">
        <f t="shared" si="5"/>
        <v>5.9.2    Maintenance Manuals (including admin and platform manuals)</v>
      </c>
    </row>
    <row r="378" spans="1:18" x14ac:dyDescent="0.35">
      <c r="A378" s="153" t="s">
        <v>770</v>
      </c>
      <c r="B378" s="147" t="s">
        <v>722</v>
      </c>
      <c r="C378" t="s">
        <v>824</v>
      </c>
      <c r="D378">
        <v>1</v>
      </c>
      <c r="E378">
        <v>1</v>
      </c>
      <c r="I378" t="s">
        <v>280</v>
      </c>
      <c r="K378" s="6"/>
      <c r="L378" s="8">
        <f>VLOOKUP(P378,'Labour and Options'!$B$5:$S$417,18,FALSE)</f>
        <v>0</v>
      </c>
      <c r="M378" s="6">
        <f>VLOOKUP(P378,Travel!$B$6:$L$417,11,FALSE)</f>
        <v>0</v>
      </c>
      <c r="N378" s="6">
        <f>VLOOKUP(P378,ODC!$B$5:$K$417,10,FALSE)</f>
        <v>0</v>
      </c>
      <c r="P378" s="144" t="str">
        <f t="shared" si="5"/>
        <v>5.9.3    OEM Manuals for COTS</v>
      </c>
    </row>
    <row r="379" spans="1:18" x14ac:dyDescent="0.35">
      <c r="A379" s="153" t="s">
        <v>928</v>
      </c>
      <c r="B379" s="147" t="s">
        <v>726</v>
      </c>
      <c r="C379" t="s">
        <v>824</v>
      </c>
      <c r="D379">
        <v>1</v>
      </c>
      <c r="E379">
        <v>1</v>
      </c>
      <c r="I379" t="s">
        <v>280</v>
      </c>
      <c r="K379" s="6"/>
      <c r="L379" s="8">
        <f>VLOOKUP(P379,'Labour and Options'!$B$5:$S$417,18,FALSE)</f>
        <v>0</v>
      </c>
      <c r="M379" s="6">
        <f>VLOOKUP(P379,Travel!$B$6:$L$417,11,FALSE)</f>
        <v>0</v>
      </c>
      <c r="N379" s="6">
        <f>VLOOKUP(P379,ODC!$B$5:$K$417,10,FALSE)</f>
        <v>0</v>
      </c>
      <c r="P379" s="144" t="str">
        <f t="shared" si="5"/>
        <v>5.9.4    As-build System Requirements</v>
      </c>
    </row>
    <row r="380" spans="1:18" x14ac:dyDescent="0.35">
      <c r="A380" s="153" t="s">
        <v>771</v>
      </c>
      <c r="B380" s="147" t="s">
        <v>867</v>
      </c>
      <c r="C380" t="s">
        <v>824</v>
      </c>
      <c r="D380">
        <v>1</v>
      </c>
      <c r="E380">
        <v>1</v>
      </c>
      <c r="I380" t="s">
        <v>280</v>
      </c>
      <c r="K380" s="6"/>
      <c r="L380" s="8">
        <f>VLOOKUP(P380,'Labour and Options'!$B$5:$S$417,18,FALSE)</f>
        <v>0</v>
      </c>
      <c r="M380" s="6">
        <f>VLOOKUP(P380,Travel!$B$6:$L$417,11,FALSE)</f>
        <v>0</v>
      </c>
      <c r="N380" s="6">
        <f>VLOOKUP(P380,ODC!$B$5:$K$417,10,FALSE)</f>
        <v>0</v>
      </c>
      <c r="P380" s="144" t="str">
        <f t="shared" si="5"/>
        <v>5.9.5    As-build Technical Architecture</v>
      </c>
    </row>
    <row r="381" spans="1:18" x14ac:dyDescent="0.35">
      <c r="A381" s="153" t="s">
        <v>772</v>
      </c>
      <c r="B381" s="147" t="s">
        <v>727</v>
      </c>
      <c r="C381" t="s">
        <v>824</v>
      </c>
      <c r="D381">
        <v>1</v>
      </c>
      <c r="E381">
        <v>1</v>
      </c>
      <c r="I381" t="s">
        <v>280</v>
      </c>
      <c r="K381" s="6"/>
      <c r="L381" s="8">
        <f>VLOOKUP(P381,'Labour and Options'!$B$5:$S$417,18,FALSE)</f>
        <v>0</v>
      </c>
      <c r="M381" s="6">
        <f>VLOOKUP(P381,Travel!$B$6:$L$417,11,FALSE)</f>
        <v>0</v>
      </c>
      <c r="N381" s="6">
        <f>VLOOKUP(P381,ODC!$B$5:$K$417,10,FALSE)</f>
        <v>0</v>
      </c>
      <c r="P381" s="144" t="str">
        <f t="shared" si="5"/>
        <v>5.9.6    As-build System Design Document</v>
      </c>
    </row>
    <row r="382" spans="1:18" x14ac:dyDescent="0.35">
      <c r="A382" s="153" t="s">
        <v>773</v>
      </c>
      <c r="B382" s="147" t="s">
        <v>728</v>
      </c>
      <c r="C382" t="s">
        <v>824</v>
      </c>
      <c r="D382">
        <v>1</v>
      </c>
      <c r="E382">
        <v>2</v>
      </c>
      <c r="I382" t="s">
        <v>280</v>
      </c>
      <c r="K382" s="6"/>
      <c r="L382" s="8">
        <f>VLOOKUP(P382,'Labour and Options'!$B$5:$S$417,18,FALSE)</f>
        <v>0</v>
      </c>
      <c r="M382" s="6">
        <f>VLOOKUP(P382,Travel!$B$6:$L$417,11,FALSE)</f>
        <v>0</v>
      </c>
      <c r="N382" s="6">
        <f>VLOOKUP(P382,ODC!$B$5:$K$417,10,FALSE)</f>
        <v>0</v>
      </c>
      <c r="P382" s="144" t="str">
        <f t="shared" si="5"/>
        <v>5.9.7    Installation and Configuration Guides</v>
      </c>
    </row>
    <row r="383" spans="1:18" x14ac:dyDescent="0.35">
      <c r="A383" s="153" t="s">
        <v>774</v>
      </c>
      <c r="B383" s="147" t="s">
        <v>729</v>
      </c>
      <c r="C383" t="s">
        <v>824</v>
      </c>
      <c r="D383">
        <v>1</v>
      </c>
      <c r="E383">
        <v>1</v>
      </c>
      <c r="I383" t="s">
        <v>280</v>
      </c>
      <c r="K383" s="6"/>
      <c r="L383" s="8">
        <f>VLOOKUP(P383,'Labour and Options'!$B$5:$S$417,18,FALSE)</f>
        <v>0</v>
      </c>
      <c r="M383" s="6">
        <f>VLOOKUP(P383,Travel!$B$6:$L$417,11,FALSE)</f>
        <v>0</v>
      </c>
      <c r="N383" s="6">
        <f>VLOOKUP(P383,ODC!$B$5:$K$417,10,FALSE)</f>
        <v>0</v>
      </c>
      <c r="P383" s="144" t="str">
        <f t="shared" si="5"/>
        <v>5.9.8    Deployment Guide</v>
      </c>
    </row>
    <row r="384" spans="1:18" x14ac:dyDescent="0.35">
      <c r="A384" s="153" t="s">
        <v>775</v>
      </c>
      <c r="B384" s="147" t="s">
        <v>730</v>
      </c>
      <c r="C384" t="s">
        <v>824</v>
      </c>
      <c r="D384">
        <v>1</v>
      </c>
      <c r="E384">
        <v>1</v>
      </c>
      <c r="I384" t="s">
        <v>280</v>
      </c>
      <c r="K384" s="6"/>
      <c r="L384" s="8">
        <f>VLOOKUP(P384,'Labour and Options'!$B$5:$S$417,18,FALSE)</f>
        <v>0</v>
      </c>
      <c r="M384" s="6">
        <f>VLOOKUP(P384,Travel!$B$6:$L$417,11,FALSE)</f>
        <v>0</v>
      </c>
      <c r="N384" s="6">
        <f>VLOOKUP(P384,ODC!$B$5:$K$417,10,FALSE)</f>
        <v>0</v>
      </c>
      <c r="P384" s="144" t="str">
        <f t="shared" si="5"/>
        <v>5.9.9    Build Guide</v>
      </c>
    </row>
    <row r="385" spans="1:22" x14ac:dyDescent="0.35">
      <c r="A385" s="153" t="s">
        <v>776</v>
      </c>
      <c r="B385" s="147" t="s">
        <v>731</v>
      </c>
      <c r="C385" t="s">
        <v>824</v>
      </c>
      <c r="D385">
        <v>1</v>
      </c>
      <c r="E385">
        <v>1</v>
      </c>
      <c r="I385" t="s">
        <v>280</v>
      </c>
      <c r="K385" s="6"/>
      <c r="L385" s="8">
        <f>VLOOKUP(P385,'Labour and Options'!$B$5:$S$417,18,FALSE)</f>
        <v>0</v>
      </c>
      <c r="M385" s="6">
        <f>VLOOKUP(P385,Travel!$B$6:$L$417,11,FALSE)</f>
        <v>0</v>
      </c>
      <c r="N385" s="6">
        <f>VLOOKUP(P385,ODC!$B$5:$K$417,10,FALSE)</f>
        <v>0</v>
      </c>
      <c r="P385" s="144" t="str">
        <f t="shared" si="5"/>
        <v>5.9.10    As-build Test Cases</v>
      </c>
    </row>
    <row r="386" spans="1:22" ht="29" x14ac:dyDescent="0.35">
      <c r="A386" s="153" t="s">
        <v>929</v>
      </c>
      <c r="B386" s="226" t="s">
        <v>825</v>
      </c>
      <c r="C386" t="s">
        <v>817</v>
      </c>
      <c r="D386">
        <v>1</v>
      </c>
      <c r="E386">
        <v>1</v>
      </c>
      <c r="I386" t="s">
        <v>280</v>
      </c>
      <c r="K386" s="6"/>
      <c r="L386" s="8">
        <f>VLOOKUP(P386,'Labour and Options'!$B$5:$S$417,18,FALSE)</f>
        <v>0</v>
      </c>
      <c r="M386" s="6">
        <f>VLOOKUP(P386,Travel!$B$6:$L$417,11,FALSE)</f>
        <v>0</v>
      </c>
      <c r="N386" s="6">
        <f>VLOOKUP(P386,ODC!$B$5:$K$417,10,FALSE)</f>
        <v>0</v>
      </c>
      <c r="P386" s="144" t="str">
        <f t="shared" si="5"/>
        <v>5.9.11    Software Baseline (Source Code, Binaries and all dependant software in a package)</v>
      </c>
    </row>
    <row r="387" spans="1:22" ht="29" x14ac:dyDescent="0.35">
      <c r="A387" s="153" t="s">
        <v>930</v>
      </c>
      <c r="B387" s="147" t="s">
        <v>732</v>
      </c>
      <c r="C387" t="s">
        <v>824</v>
      </c>
      <c r="D387">
        <v>1</v>
      </c>
      <c r="E387">
        <v>1</v>
      </c>
      <c r="I387" t="s">
        <v>280</v>
      </c>
      <c r="K387" s="6"/>
      <c r="L387" s="8">
        <f>VLOOKUP(P387,'Labour and Options'!$B$5:$S$417,18,FALSE)</f>
        <v>0</v>
      </c>
      <c r="M387" s="6">
        <f>VLOOKUP(P387,Travel!$B$6:$L$417,11,FALSE)</f>
        <v>0</v>
      </c>
      <c r="N387" s="6">
        <f>VLOOKUP(P387,ODC!$B$5:$K$417,10,FALSE)</f>
        <v>0</v>
      </c>
      <c r="P387" s="144" t="str">
        <f t="shared" si="5"/>
        <v>5.9.12    Web Service Reference Guide and Maintenance Manuals</v>
      </c>
    </row>
    <row r="388" spans="1:22" x14ac:dyDescent="0.35">
      <c r="A388" s="153" t="s">
        <v>931</v>
      </c>
      <c r="B388" s="147" t="s">
        <v>723</v>
      </c>
      <c r="C388" t="s">
        <v>826</v>
      </c>
      <c r="D388">
        <v>1</v>
      </c>
      <c r="E388">
        <v>1</v>
      </c>
      <c r="I388" t="s">
        <v>280</v>
      </c>
      <c r="K388" s="6"/>
      <c r="L388" s="8">
        <f>VLOOKUP(P388,'Labour and Options'!$B$5:$S$417,18,FALSE)</f>
        <v>0</v>
      </c>
      <c r="M388" s="6">
        <f>VLOOKUP(P388,Travel!$B$6:$L$417,11,FALSE)</f>
        <v>0</v>
      </c>
      <c r="N388" s="6">
        <f>VLOOKUP(P388,ODC!$B$5:$K$417,10,FALSE)</f>
        <v>0</v>
      </c>
      <c r="P388" s="144" t="str">
        <f t="shared" si="5"/>
        <v>5.9.13    On-line documentation (Embedded in the platform)</v>
      </c>
    </row>
    <row r="389" spans="1:22" x14ac:dyDescent="0.35">
      <c r="A389" s="153" t="s">
        <v>932</v>
      </c>
      <c r="B389" s="147" t="s">
        <v>781</v>
      </c>
      <c r="C389" t="s">
        <v>827</v>
      </c>
      <c r="D389">
        <v>1</v>
      </c>
      <c r="E389">
        <v>1</v>
      </c>
      <c r="I389" t="s">
        <v>280</v>
      </c>
      <c r="K389" s="6"/>
      <c r="L389" s="8">
        <f>VLOOKUP(P389,'Labour and Options'!$B$5:$S$417,18,FALSE)</f>
        <v>0</v>
      </c>
      <c r="M389" s="6">
        <f>VLOOKUP(P389,Travel!$B$6:$L$417,11,FALSE)</f>
        <v>0</v>
      </c>
      <c r="N389" s="6">
        <f>VLOOKUP(P389,ODC!$B$5:$K$417,10,FALSE)</f>
        <v>0</v>
      </c>
      <c r="P389" s="144" t="str">
        <f t="shared" si="5"/>
        <v>5.9.14    Warranty</v>
      </c>
    </row>
    <row r="390" spans="1:22" x14ac:dyDescent="0.35">
      <c r="A390" s="235" t="s">
        <v>933</v>
      </c>
      <c r="B390" s="183" t="s">
        <v>231</v>
      </c>
      <c r="C390" s="220"/>
      <c r="D390" s="184">
        <v>1</v>
      </c>
      <c r="E390" s="184">
        <v>1</v>
      </c>
      <c r="F390" s="184"/>
      <c r="G390" s="184"/>
      <c r="H390" s="184" t="s">
        <v>970</v>
      </c>
      <c r="I390" s="184" t="s">
        <v>280</v>
      </c>
      <c r="J390" s="184"/>
      <c r="K390" s="130"/>
      <c r="L390" s="125">
        <f>VLOOKUP(P390,'Labour and Options'!$B$5:$S$417,18,FALSE)</f>
        <v>0</v>
      </c>
      <c r="M390" s="130">
        <f>VLOOKUP(P390,Travel!$B$6:$L$417,11,FALSE)</f>
        <v>0</v>
      </c>
      <c r="N390" s="130">
        <f>VLOOKUP(P390,ODC!$B$5:$K$417,10,FALSE)</f>
        <v>0</v>
      </c>
      <c r="O390" s="184"/>
      <c r="P390" s="186" t="str">
        <f t="shared" si="5"/>
        <v>5.10    Quality Management</v>
      </c>
      <c r="Q390" s="184"/>
      <c r="R390" s="184"/>
      <c r="S390" s="6"/>
      <c r="T390" s="6"/>
      <c r="U390" s="6"/>
      <c r="V390" s="6"/>
    </row>
    <row r="391" spans="1:22" x14ac:dyDescent="0.35">
      <c r="A391" s="153" t="s">
        <v>934</v>
      </c>
      <c r="B391" s="147" t="s">
        <v>180</v>
      </c>
      <c r="C391" t="s">
        <v>828</v>
      </c>
      <c r="D391">
        <v>1</v>
      </c>
      <c r="E391">
        <v>1</v>
      </c>
      <c r="I391" t="s">
        <v>280</v>
      </c>
      <c r="K391" s="6"/>
      <c r="L391" s="8">
        <f>VLOOKUP(P391,'Labour and Options'!$B$5:$S$417,18,FALSE)</f>
        <v>0</v>
      </c>
      <c r="M391" s="6">
        <f>VLOOKUP(P391,Travel!$B$6:$L$417,11,FALSE)</f>
        <v>0</v>
      </c>
      <c r="N391" s="6">
        <f>VLOOKUP(P391,ODC!$B$5:$K$417,10,FALSE)</f>
        <v>0</v>
      </c>
      <c r="P391" s="144" t="str">
        <f t="shared" si="5"/>
        <v>5.10.1    Quality Assurance Plan</v>
      </c>
    </row>
    <row r="392" spans="1:22" x14ac:dyDescent="0.35">
      <c r="A392" s="153" t="s">
        <v>935</v>
      </c>
      <c r="B392" s="147" t="s">
        <v>181</v>
      </c>
      <c r="C392" t="s">
        <v>829</v>
      </c>
      <c r="D392">
        <v>1</v>
      </c>
      <c r="E392">
        <v>1</v>
      </c>
      <c r="I392" t="s">
        <v>280</v>
      </c>
      <c r="K392" s="6"/>
      <c r="L392" s="8">
        <f>VLOOKUP(P392,'Labour and Options'!$B$5:$S$417,18,FALSE)</f>
        <v>0</v>
      </c>
      <c r="M392" s="6">
        <f>VLOOKUP(P392,Travel!$B$6:$L$417,11,FALSE)</f>
        <v>0</v>
      </c>
      <c r="N392" s="6">
        <f>VLOOKUP(P392,ODC!$B$5:$K$417,10,FALSE)</f>
        <v>0</v>
      </c>
      <c r="P392" s="144" t="str">
        <f t="shared" ref="P392:P418" si="6">CONCATENATE(A392,"    ",B392)</f>
        <v>5.10.2    Requests for Deviation and Waiver</v>
      </c>
    </row>
    <row r="393" spans="1:22" x14ac:dyDescent="0.35">
      <c r="A393" s="153" t="s">
        <v>936</v>
      </c>
      <c r="B393" s="147" t="s">
        <v>182</v>
      </c>
      <c r="C393" s="73" t="s">
        <v>777</v>
      </c>
      <c r="D393">
        <v>1</v>
      </c>
      <c r="E393">
        <v>1</v>
      </c>
      <c r="I393" t="s">
        <v>280</v>
      </c>
      <c r="K393" s="6"/>
      <c r="L393" s="8">
        <f>VLOOKUP(P393,'Labour and Options'!$B$5:$S$417,18,FALSE)</f>
        <v>0</v>
      </c>
      <c r="M393" s="6">
        <f>VLOOKUP(P393,Travel!$B$6:$L$417,11,FALSE)</f>
        <v>0</v>
      </c>
      <c r="N393" s="6">
        <f>VLOOKUP(P393,ODC!$B$5:$K$417,10,FALSE)</f>
        <v>0</v>
      </c>
      <c r="P393" s="144" t="str">
        <f t="shared" si="6"/>
        <v>5.10.3    Kick-Off Meeting</v>
      </c>
    </row>
    <row r="394" spans="1:22" x14ac:dyDescent="0.35">
      <c r="A394" s="153" t="s">
        <v>937</v>
      </c>
      <c r="B394" s="147" t="s">
        <v>830</v>
      </c>
      <c r="C394" s="73" t="s">
        <v>831</v>
      </c>
      <c r="D394">
        <v>1</v>
      </c>
      <c r="E394">
        <v>1</v>
      </c>
      <c r="I394" t="s">
        <v>280</v>
      </c>
      <c r="K394" s="6"/>
      <c r="L394" s="8">
        <f>VLOOKUP(P394,'Labour and Options'!$B$5:$S$417,18,FALSE)</f>
        <v>0</v>
      </c>
      <c r="M394" s="6">
        <f>VLOOKUP(P394,Travel!$B$6:$L$417,11,FALSE)</f>
        <v>0</v>
      </c>
      <c r="N394" s="6">
        <f>VLOOKUP(P394,ODC!$B$5:$K$417,10,FALSE)</f>
        <v>0</v>
      </c>
      <c r="P394" s="144" t="str">
        <f t="shared" si="6"/>
        <v>5.10.4    Project  Review Meetings (PPRM)</v>
      </c>
    </row>
    <row r="395" spans="1:22" x14ac:dyDescent="0.35">
      <c r="A395" s="153" t="s">
        <v>938</v>
      </c>
      <c r="B395" s="147" t="s">
        <v>832</v>
      </c>
      <c r="C395" s="73" t="s">
        <v>833</v>
      </c>
      <c r="D395">
        <v>1</v>
      </c>
      <c r="E395">
        <v>1</v>
      </c>
      <c r="I395" t="s">
        <v>280</v>
      </c>
      <c r="K395" s="6"/>
      <c r="L395" s="8">
        <f>VLOOKUP(P395,'Labour and Options'!$B$5:$S$417,18,FALSE)</f>
        <v>0</v>
      </c>
      <c r="M395" s="6">
        <f>VLOOKUP(P395,Travel!$B$6:$L$417,11,FALSE)</f>
        <v>0</v>
      </c>
      <c r="N395" s="6">
        <f>VLOOKUP(P395,ODC!$B$5:$K$417,10,FALSE)</f>
        <v>0</v>
      </c>
      <c r="P395" s="144" t="str">
        <f t="shared" si="6"/>
        <v>5.10.5    Pilot Release Meeting</v>
      </c>
    </row>
    <row r="396" spans="1:22" x14ac:dyDescent="0.35">
      <c r="A396" s="153" t="s">
        <v>939</v>
      </c>
      <c r="B396" s="147" t="s">
        <v>183</v>
      </c>
      <c r="C396" s="73" t="s">
        <v>834</v>
      </c>
      <c r="D396">
        <v>1</v>
      </c>
      <c r="E396">
        <v>1</v>
      </c>
      <c r="I396" t="s">
        <v>280</v>
      </c>
      <c r="K396" s="6"/>
      <c r="L396" s="8">
        <f>VLOOKUP(P396,'Labour and Options'!$B$5:$S$417,18,FALSE)</f>
        <v>0</v>
      </c>
      <c r="M396" s="6">
        <f>VLOOKUP(P396,Travel!$B$6:$L$417,11,FALSE)</f>
        <v>0</v>
      </c>
      <c r="N396" s="6">
        <f>VLOOKUP(P396,ODC!$B$5:$K$417,10,FALSE)</f>
        <v>0</v>
      </c>
      <c r="P396" s="144" t="str">
        <f t="shared" si="6"/>
        <v>5.10.6    Final System Acceptance (FSA)</v>
      </c>
    </row>
    <row r="397" spans="1:22" x14ac:dyDescent="0.35">
      <c r="A397" s="153" t="s">
        <v>940</v>
      </c>
      <c r="B397" s="147" t="s">
        <v>184</v>
      </c>
      <c r="C397" s="73" t="s">
        <v>835</v>
      </c>
      <c r="D397">
        <v>1</v>
      </c>
      <c r="E397">
        <v>1</v>
      </c>
      <c r="I397" t="s">
        <v>280</v>
      </c>
      <c r="K397" s="6"/>
      <c r="L397" s="8">
        <f>VLOOKUP(P397,'Labour and Options'!$B$5:$S$417,18,FALSE)</f>
        <v>0</v>
      </c>
      <c r="M397" s="6">
        <f>VLOOKUP(P397,Travel!$B$6:$L$417,11,FALSE)</f>
        <v>0</v>
      </c>
      <c r="N397" s="6">
        <f>VLOOKUP(P397,ODC!$B$5:$K$417,10,FALSE)</f>
        <v>0</v>
      </c>
      <c r="P397" s="144" t="str">
        <f t="shared" si="6"/>
        <v>5.10.7    FSA Report</v>
      </c>
    </row>
    <row r="398" spans="1:22" x14ac:dyDescent="0.35">
      <c r="A398" s="153" t="s">
        <v>941</v>
      </c>
      <c r="B398" s="227" t="s">
        <v>185</v>
      </c>
      <c r="C398" s="73" t="s">
        <v>836</v>
      </c>
      <c r="D398">
        <v>1</v>
      </c>
      <c r="E398">
        <v>1</v>
      </c>
      <c r="I398" t="s">
        <v>280</v>
      </c>
      <c r="K398" s="6"/>
      <c r="L398" s="8">
        <f>VLOOKUP(P398,'Labour and Options'!$B$5:$S$417,18,FALSE)</f>
        <v>0</v>
      </c>
      <c r="M398" s="6">
        <f>VLOOKUP(P398,Travel!$B$6:$L$417,11,FALSE)</f>
        <v>0</v>
      </c>
      <c r="N398" s="6">
        <f>VLOOKUP(P398,ODC!$B$5:$K$417,10,FALSE)</f>
        <v>0</v>
      </c>
      <c r="P398" s="144" t="str">
        <f t="shared" si="6"/>
        <v>5.10.8    Project Website</v>
      </c>
    </row>
    <row r="399" spans="1:22" x14ac:dyDescent="0.35">
      <c r="A399" s="148">
        <v>5.1100000000000003</v>
      </c>
      <c r="B399" s="183" t="s">
        <v>230</v>
      </c>
      <c r="C399" s="220"/>
      <c r="D399" s="184">
        <v>1</v>
      </c>
      <c r="E399" s="184">
        <v>1</v>
      </c>
      <c r="F399" s="184"/>
      <c r="G399" s="184"/>
      <c r="H399" s="184" t="s">
        <v>970</v>
      </c>
      <c r="I399" s="184" t="s">
        <v>280</v>
      </c>
      <c r="J399" s="184"/>
      <c r="K399" s="130"/>
      <c r="L399" s="125">
        <f>VLOOKUP(P399,'Labour and Options'!$B$5:$S$417,18,FALSE)</f>
        <v>0</v>
      </c>
      <c r="M399" s="130">
        <f>VLOOKUP(P399,Travel!$B$6:$L$417,11,FALSE)</f>
        <v>0</v>
      </c>
      <c r="N399" s="130">
        <f>VLOOKUP(P399,ODC!$B$5:$K$417,10,FALSE)</f>
        <v>0</v>
      </c>
      <c r="O399" s="184"/>
      <c r="P399" s="186" t="str">
        <f t="shared" si="6"/>
        <v>5.11    Configuration Management</v>
      </c>
      <c r="Q399" s="184"/>
      <c r="R399" s="184"/>
      <c r="S399" s="6"/>
      <c r="T399" s="6"/>
      <c r="U399" s="6"/>
      <c r="V399" s="6"/>
    </row>
    <row r="400" spans="1:22" x14ac:dyDescent="0.35">
      <c r="A400" s="153" t="s">
        <v>942</v>
      </c>
      <c r="B400" s="147" t="s">
        <v>837</v>
      </c>
      <c r="C400" s="73" t="s">
        <v>838</v>
      </c>
      <c r="D400">
        <v>1</v>
      </c>
      <c r="E400">
        <v>1</v>
      </c>
      <c r="I400" t="s">
        <v>280</v>
      </c>
      <c r="K400" s="6"/>
      <c r="L400" s="8">
        <f>VLOOKUP(P400,'Labour and Options'!$B$5:$S$417,18,FALSE)</f>
        <v>0</v>
      </c>
      <c r="M400" s="6">
        <f>VLOOKUP(P400,Travel!$B$6:$L$417,11,FALSE)</f>
        <v>0</v>
      </c>
      <c r="N400" s="6">
        <f>VLOOKUP(P400,ODC!$B$5:$K$417,10,FALSE)</f>
        <v>0</v>
      </c>
      <c r="P400" s="144" t="str">
        <f t="shared" si="6"/>
        <v>5.11.1    Configuration Management Functions</v>
      </c>
      <c r="S400" s="6"/>
      <c r="T400" s="6"/>
      <c r="U400" s="6"/>
      <c r="V400" s="6"/>
    </row>
    <row r="401" spans="1:22" x14ac:dyDescent="0.35">
      <c r="A401" s="153" t="s">
        <v>943</v>
      </c>
      <c r="B401" s="147" t="s">
        <v>714</v>
      </c>
      <c r="C401" s="73" t="s">
        <v>839</v>
      </c>
      <c r="D401">
        <v>1</v>
      </c>
      <c r="E401">
        <v>1</v>
      </c>
      <c r="K401" s="6"/>
      <c r="L401" s="8">
        <f>VLOOKUP(P401,'Labour and Options'!$B$5:$S$417,18,FALSE)</f>
        <v>0</v>
      </c>
      <c r="M401" s="6">
        <f>VLOOKUP(P401,Travel!$B$6:$L$417,11,FALSE)</f>
        <v>0</v>
      </c>
      <c r="N401" s="6">
        <f>VLOOKUP(P401,ODC!$B$5:$K$417,10,FALSE)</f>
        <v>0</v>
      </c>
      <c r="P401" s="144" t="str">
        <f t="shared" si="6"/>
        <v>5.11.2    Configuration Management Plan (CMP)</v>
      </c>
      <c r="S401" s="6"/>
      <c r="T401" s="6"/>
      <c r="U401" s="6"/>
      <c r="V401" s="6"/>
    </row>
    <row r="402" spans="1:22" x14ac:dyDescent="0.35">
      <c r="A402" s="153" t="s">
        <v>944</v>
      </c>
      <c r="B402" s="147" t="s">
        <v>840</v>
      </c>
      <c r="C402" s="73" t="s">
        <v>841</v>
      </c>
      <c r="D402">
        <v>1</v>
      </c>
      <c r="E402">
        <v>1</v>
      </c>
      <c r="I402" t="s">
        <v>280</v>
      </c>
      <c r="K402" s="6"/>
      <c r="L402" s="8">
        <f>VLOOKUP(P402,'Labour and Options'!$B$5:$S$417,18,FALSE)</f>
        <v>0</v>
      </c>
      <c r="M402" s="6">
        <f>VLOOKUP(P402,Travel!$B$6:$L$417,11,FALSE)</f>
        <v>0</v>
      </c>
      <c r="N402" s="6">
        <f>VLOOKUP(P402,ODC!$B$5:$K$417,10,FALSE)</f>
        <v>0</v>
      </c>
      <c r="P402" s="144" t="str">
        <f t="shared" si="6"/>
        <v>5.11.3    Configuration Control</v>
      </c>
      <c r="S402" s="6"/>
      <c r="T402" s="6"/>
      <c r="U402" s="6"/>
      <c r="V402" s="6"/>
    </row>
    <row r="403" spans="1:22" x14ac:dyDescent="0.35">
      <c r="A403" s="153" t="s">
        <v>945</v>
      </c>
      <c r="B403" s="227" t="s">
        <v>842</v>
      </c>
      <c r="C403" s="73" t="s">
        <v>843</v>
      </c>
      <c r="D403">
        <v>1</v>
      </c>
      <c r="E403">
        <v>1</v>
      </c>
      <c r="I403" t="s">
        <v>280</v>
      </c>
      <c r="K403" s="6"/>
      <c r="L403" s="8">
        <f>VLOOKUP(P403,'Labour and Options'!$B$5:$S$417,18,FALSE)</f>
        <v>0</v>
      </c>
      <c r="M403" s="6">
        <f>VLOOKUP(P403,Travel!$B$6:$L$417,11,FALSE)</f>
        <v>0</v>
      </c>
      <c r="N403" s="6">
        <f>VLOOKUP(P403,ODC!$B$5:$K$417,10,FALSE)</f>
        <v>0</v>
      </c>
      <c r="P403" s="144" t="str">
        <f t="shared" si="6"/>
        <v>5.11.4    Configuration Status Accounting</v>
      </c>
      <c r="S403" s="6"/>
      <c r="T403" s="6"/>
      <c r="U403" s="6"/>
      <c r="V403" s="6"/>
    </row>
    <row r="404" spans="1:22" x14ac:dyDescent="0.35">
      <c r="A404" s="153" t="s">
        <v>946</v>
      </c>
      <c r="B404" s="147" t="s">
        <v>179</v>
      </c>
      <c r="C404" s="73" t="s">
        <v>845</v>
      </c>
      <c r="D404">
        <v>1</v>
      </c>
      <c r="E404">
        <v>1</v>
      </c>
      <c r="I404" t="s">
        <v>280</v>
      </c>
      <c r="K404" s="6"/>
      <c r="L404" s="8">
        <f>VLOOKUP(P404,'Labour and Options'!$B$5:$S$417,18,FALSE)</f>
        <v>0</v>
      </c>
      <c r="M404" s="6">
        <f>VLOOKUP(P404,Travel!$B$6:$L$417,11,FALSE)</f>
        <v>0</v>
      </c>
      <c r="N404" s="6">
        <f>VLOOKUP(P404,ODC!$B$5:$K$417,10,FALSE)</f>
        <v>0</v>
      </c>
      <c r="P404" s="144" t="str">
        <f t="shared" si="6"/>
        <v>5.11.5    Configuration Management Documentation</v>
      </c>
      <c r="S404" s="6"/>
      <c r="T404" s="6"/>
      <c r="U404" s="6"/>
      <c r="V404" s="6"/>
    </row>
    <row r="405" spans="1:22" x14ac:dyDescent="0.35">
      <c r="A405" s="153" t="s">
        <v>947</v>
      </c>
      <c r="B405" s="147" t="s">
        <v>846</v>
      </c>
      <c r="C405" s="73" t="s">
        <v>844</v>
      </c>
      <c r="D405">
        <v>1</v>
      </c>
      <c r="E405">
        <v>1</v>
      </c>
      <c r="I405" t="s">
        <v>280</v>
      </c>
      <c r="K405" s="6"/>
      <c r="L405" s="8">
        <f>VLOOKUP(P405,'Labour and Options'!$B$5:$S$417,18,FALSE)</f>
        <v>0</v>
      </c>
      <c r="M405" s="6">
        <f>VLOOKUP(P405,Travel!$B$6:$L$417,11,FALSE)</f>
        <v>0</v>
      </c>
      <c r="N405" s="6">
        <f>VLOOKUP(P405,ODC!$B$5:$K$417,10,FALSE)</f>
        <v>0</v>
      </c>
      <c r="P405" s="144" t="str">
        <f t="shared" si="6"/>
        <v>5.11.6    Configuration Audits</v>
      </c>
      <c r="S405" s="6"/>
      <c r="T405" s="6"/>
      <c r="U405" s="6"/>
      <c r="V405" s="6"/>
    </row>
    <row r="406" spans="1:22" x14ac:dyDescent="0.35">
      <c r="A406" s="185" t="s">
        <v>297</v>
      </c>
      <c r="B406" s="183" t="s">
        <v>697</v>
      </c>
      <c r="C406" s="184"/>
      <c r="D406" s="184"/>
      <c r="E406" s="184"/>
      <c r="F406" s="184"/>
      <c r="G406" s="184"/>
      <c r="H406" s="184" t="s">
        <v>862</v>
      </c>
      <c r="I406" s="184"/>
      <c r="J406" s="184"/>
      <c r="K406" s="130">
        <f>VLOOKUP(P406,Material!$B$7:$N$133,13,FALSE)</f>
        <v>0</v>
      </c>
      <c r="L406" s="125">
        <f>VLOOKUP(P406,'Labour and Options'!$B$5:$S$417,18,FALSE)</f>
        <v>0</v>
      </c>
      <c r="M406" s="130">
        <f>VLOOKUP(P406,Travel!$B$6:$L$417,11,FALSE)</f>
        <v>0</v>
      </c>
      <c r="N406" s="130">
        <f>VLOOKUP(P406,ODC!$B$5:$K$417,10,FALSE)</f>
        <v>0</v>
      </c>
      <c r="O406" s="184"/>
      <c r="P406" s="186" t="str">
        <f t="shared" si="6"/>
        <v>WP 8    Hardware Procurement</v>
      </c>
      <c r="Q406" s="184"/>
      <c r="R406" s="184"/>
      <c r="S406" s="6"/>
      <c r="T406" s="6"/>
      <c r="U406" s="6"/>
      <c r="V406" s="6"/>
    </row>
    <row r="407" spans="1:22" x14ac:dyDescent="0.35">
      <c r="A407" s="153">
        <v>8.1</v>
      </c>
      <c r="B407" s="147" t="s">
        <v>573</v>
      </c>
      <c r="C407" s="73" t="s">
        <v>847</v>
      </c>
      <c r="D407">
        <v>1</v>
      </c>
      <c r="E407">
        <v>1</v>
      </c>
      <c r="I407" t="s">
        <v>280</v>
      </c>
      <c r="K407" s="6">
        <f>VLOOKUP(P407,Material!$B$7:$N$133,13,FALSE)</f>
        <v>0</v>
      </c>
      <c r="L407" s="8">
        <f>VLOOKUP(P407,'Labour and Options'!$B$5:$S$417,18,FALSE)</f>
        <v>0</v>
      </c>
      <c r="M407" s="6">
        <f>VLOOKUP(P407,Travel!$B$6:$L$417,11,FALSE)</f>
        <v>0</v>
      </c>
      <c r="N407" s="6">
        <f>VLOOKUP(P407,ODC!$B$5:$K$417,10,FALSE)</f>
        <v>0</v>
      </c>
      <c r="P407" s="144" t="str">
        <f t="shared" si="6"/>
        <v>8.1    Storage</v>
      </c>
    </row>
    <row r="408" spans="1:22" x14ac:dyDescent="0.35">
      <c r="A408" s="153">
        <v>8.1999999999999993</v>
      </c>
      <c r="B408" s="147" t="s">
        <v>574</v>
      </c>
      <c r="C408" s="73" t="s">
        <v>847</v>
      </c>
      <c r="D408">
        <v>1</v>
      </c>
      <c r="E408">
        <v>1</v>
      </c>
      <c r="I408" t="s">
        <v>280</v>
      </c>
      <c r="K408" s="6">
        <f>VLOOKUP(P408,Material!$B$7:$N$133,13,FALSE)</f>
        <v>0</v>
      </c>
      <c r="L408" s="8">
        <f>VLOOKUP(P408,'Labour and Options'!$B$5:$S$417,18,FALSE)</f>
        <v>0</v>
      </c>
      <c r="M408" s="6">
        <f>VLOOKUP(P408,Travel!$B$6:$L$417,11,FALSE)</f>
        <v>0</v>
      </c>
      <c r="N408" s="6">
        <f>VLOOKUP(P408,ODC!$B$5:$K$417,10,FALSE)</f>
        <v>0</v>
      </c>
      <c r="P408" s="144" t="str">
        <f t="shared" si="6"/>
        <v>8.2    Servers</v>
      </c>
    </row>
    <row r="409" spans="1:22" x14ac:dyDescent="0.35">
      <c r="A409" s="153">
        <v>8.3000000000000007</v>
      </c>
      <c r="B409" s="147" t="s">
        <v>575</v>
      </c>
      <c r="C409" s="73" t="s">
        <v>847</v>
      </c>
      <c r="D409">
        <v>1</v>
      </c>
      <c r="E409">
        <v>1</v>
      </c>
      <c r="I409" t="s">
        <v>280</v>
      </c>
      <c r="K409" s="6">
        <f>VLOOKUP(P409,Material!$B$7:$N$133,13,FALSE)</f>
        <v>0</v>
      </c>
      <c r="L409" s="8">
        <f>VLOOKUP(P409,'Labour and Options'!$B$5:$S$417,18,FALSE)</f>
        <v>0</v>
      </c>
      <c r="M409" s="6">
        <f>VLOOKUP(P409,Travel!$B$6:$L$417,11,FALSE)</f>
        <v>0</v>
      </c>
      <c r="N409" s="6">
        <f>VLOOKUP(P409,ODC!$B$5:$K$417,10,FALSE)</f>
        <v>0</v>
      </c>
      <c r="P409" s="144" t="str">
        <f t="shared" si="6"/>
        <v>8.3    CPU</v>
      </c>
    </row>
    <row r="410" spans="1:22" x14ac:dyDescent="0.35">
      <c r="A410" s="153">
        <v>8.4</v>
      </c>
      <c r="B410" s="147" t="s">
        <v>576</v>
      </c>
      <c r="C410" s="73" t="s">
        <v>847</v>
      </c>
      <c r="D410">
        <v>1</v>
      </c>
      <c r="E410">
        <v>1</v>
      </c>
      <c r="I410" t="s">
        <v>280</v>
      </c>
      <c r="K410" s="6">
        <f>VLOOKUP(P410,Material!$B$7:$N$133,13,FALSE)</f>
        <v>0</v>
      </c>
      <c r="L410" s="8">
        <f>VLOOKUP(P410,'Labour and Options'!$B$5:$S$417,18,FALSE)</f>
        <v>0</v>
      </c>
      <c r="M410" s="6">
        <f>VLOOKUP(P410,Travel!$B$6:$L$417,11,FALSE)</f>
        <v>0</v>
      </c>
      <c r="N410" s="6">
        <f>VLOOKUP(P410,ODC!$B$5:$K$417,10,FALSE)</f>
        <v>0</v>
      </c>
      <c r="P410" s="144" t="str">
        <f t="shared" si="6"/>
        <v>8.4    RAM</v>
      </c>
    </row>
    <row r="411" spans="1:22" x14ac:dyDescent="0.35">
      <c r="A411" s="153">
        <v>8.5</v>
      </c>
      <c r="B411" s="147" t="s">
        <v>577</v>
      </c>
      <c r="C411" s="73" t="s">
        <v>847</v>
      </c>
      <c r="D411">
        <v>1</v>
      </c>
      <c r="E411">
        <v>1</v>
      </c>
      <c r="I411" t="s">
        <v>280</v>
      </c>
      <c r="K411" s="6">
        <f>VLOOKUP(P411,Material!$B$7:$N$133,13,FALSE)</f>
        <v>0</v>
      </c>
      <c r="L411" s="8">
        <f>VLOOKUP(P411,'Labour and Options'!$B$5:$S$417,18,FALSE)</f>
        <v>0</v>
      </c>
      <c r="M411" s="6">
        <f>VLOOKUP(P411,Travel!$B$6:$L$417,11,FALSE)</f>
        <v>0</v>
      </c>
      <c r="N411" s="6">
        <f>VLOOKUP(P411,ODC!$B$5:$K$417,10,FALSE)</f>
        <v>0</v>
      </c>
      <c r="P411" s="144" t="str">
        <f t="shared" si="6"/>
        <v>8.5    Other</v>
      </c>
    </row>
    <row r="412" spans="1:22" ht="29" x14ac:dyDescent="0.35">
      <c r="A412" s="153">
        <v>8.6</v>
      </c>
      <c r="B412" s="147" t="s">
        <v>778</v>
      </c>
      <c r="C412" s="73" t="s">
        <v>847</v>
      </c>
      <c r="D412">
        <v>1</v>
      </c>
      <c r="E412">
        <v>1</v>
      </c>
      <c r="I412" t="s">
        <v>782</v>
      </c>
      <c r="K412" s="6">
        <f>VLOOKUP(P412,Material!$B$7:$N$133,13,FALSE)</f>
        <v>0</v>
      </c>
      <c r="L412" s="8">
        <f>VLOOKUP(P412,'Labour and Options'!$B$5:$S$417,18,FALSE)</f>
        <v>0</v>
      </c>
      <c r="M412" s="6">
        <f>VLOOKUP(P412,Travel!$B$6:$L$417,11,FALSE)</f>
        <v>0</v>
      </c>
      <c r="N412" s="6">
        <f>VLOOKUP(P412,ODC!$B$5:$K$417,10,FALSE)</f>
        <v>0</v>
      </c>
      <c r="P412" s="144" t="str">
        <f t="shared" si="6"/>
        <v>8.6    Hardware Installation and Acceptance (Mons &amp; Lago Patria)</v>
      </c>
    </row>
    <row r="413" spans="1:22" x14ac:dyDescent="0.35">
      <c r="A413" s="185" t="s">
        <v>588</v>
      </c>
      <c r="B413" s="183" t="s">
        <v>244</v>
      </c>
      <c r="C413" s="184"/>
      <c r="D413" s="184"/>
      <c r="E413" s="184"/>
      <c r="F413" s="184"/>
      <c r="G413" s="184"/>
      <c r="H413" s="184"/>
      <c r="I413" s="184" t="s">
        <v>280</v>
      </c>
      <c r="J413" s="184"/>
      <c r="K413" s="130"/>
      <c r="L413" s="125">
        <f>VLOOKUP(P413,'Labour and Options'!$B$5:$S$417,18,FALSE)</f>
        <v>0</v>
      </c>
      <c r="M413" s="130">
        <f>VLOOKUP(P413,Travel!$B$6:$L$417,11,FALSE)</f>
        <v>0</v>
      </c>
      <c r="N413" s="130">
        <f>VLOOKUP(P413,ODC!$B$5:$K$417,10,FALSE)</f>
        <v>0</v>
      </c>
      <c r="O413" s="184"/>
      <c r="P413" s="186" t="str">
        <f t="shared" si="6"/>
        <v>WP 9 Opt    O&amp;M Evaluated Options</v>
      </c>
      <c r="Q413" s="184"/>
      <c r="R413" s="184"/>
    </row>
    <row r="414" spans="1:22" ht="29" x14ac:dyDescent="0.35">
      <c r="A414" s="153">
        <v>9.1</v>
      </c>
      <c r="B414" s="147" t="s">
        <v>290</v>
      </c>
      <c r="C414" s="73" t="s">
        <v>794</v>
      </c>
      <c r="D414">
        <v>1</v>
      </c>
      <c r="E414">
        <v>1</v>
      </c>
      <c r="H414" t="s">
        <v>285</v>
      </c>
      <c r="I414" t="s">
        <v>280</v>
      </c>
      <c r="K414" s="6"/>
      <c r="L414" s="8">
        <f>VLOOKUP(P414,'Labour and Options'!$B$5:$S$417,18,FALSE)</f>
        <v>0</v>
      </c>
      <c r="M414" s="6">
        <f>VLOOKUP(P414,Travel!$B$6:$L$417,11,FALSE)</f>
        <v>0</v>
      </c>
      <c r="N414" s="6">
        <f>VLOOKUP(P414,ODC!$B$5:$K$417,10,FALSE)</f>
        <v>0</v>
      </c>
      <c r="P414" s="144" t="str">
        <f t="shared" si="6"/>
        <v>9.1    Software Support, IKM Support, SW licences, consumables YEAR 1</v>
      </c>
    </row>
    <row r="415" spans="1:22" ht="29" x14ac:dyDescent="0.35">
      <c r="A415" s="153">
        <v>9.1999999999999993</v>
      </c>
      <c r="B415" s="147" t="s">
        <v>291</v>
      </c>
      <c r="C415" s="73" t="s">
        <v>794</v>
      </c>
      <c r="D415">
        <v>1</v>
      </c>
      <c r="E415">
        <v>1</v>
      </c>
      <c r="H415" t="s">
        <v>286</v>
      </c>
      <c r="I415" t="s">
        <v>280</v>
      </c>
      <c r="K415" s="6"/>
      <c r="L415" s="8">
        <f>VLOOKUP(P415,'Labour and Options'!$B$5:$S$417,18,FALSE)</f>
        <v>0</v>
      </c>
      <c r="M415" s="6">
        <f>VLOOKUP(P415,Travel!$B$6:$L$417,11,FALSE)</f>
        <v>0</v>
      </c>
      <c r="N415" s="6">
        <f>VLOOKUP(P415,ODC!$B$5:$K$417,10,FALSE)</f>
        <v>0</v>
      </c>
      <c r="P415" s="144" t="str">
        <f t="shared" si="6"/>
        <v>9.2    Software Support, IKM Support, SW licences, consumables YEAR 2</v>
      </c>
    </row>
    <row r="416" spans="1:22" ht="29" x14ac:dyDescent="0.35">
      <c r="A416" s="153">
        <v>9.3000000000000007</v>
      </c>
      <c r="B416" s="147" t="s">
        <v>292</v>
      </c>
      <c r="C416" s="73" t="s">
        <v>794</v>
      </c>
      <c r="D416">
        <v>1</v>
      </c>
      <c r="E416">
        <v>1</v>
      </c>
      <c r="H416" t="s">
        <v>287</v>
      </c>
      <c r="I416" t="s">
        <v>280</v>
      </c>
      <c r="K416" s="6"/>
      <c r="L416" s="8">
        <f>VLOOKUP(P416,'Labour and Options'!$B$5:$S$417,18,FALSE)</f>
        <v>0</v>
      </c>
      <c r="M416" s="6">
        <f>VLOOKUP(P416,Travel!$B$6:$L$417,11,FALSE)</f>
        <v>0</v>
      </c>
      <c r="N416" s="6">
        <f>VLOOKUP(P416,ODC!$B$5:$K$417,10,FALSE)</f>
        <v>0</v>
      </c>
      <c r="P416" s="144" t="str">
        <f t="shared" si="6"/>
        <v>9.3    Software Support, IKM Support, SW licences, consumables YEAR 3</v>
      </c>
    </row>
    <row r="417" spans="1:16" ht="29" x14ac:dyDescent="0.35">
      <c r="A417" s="153">
        <v>9.4</v>
      </c>
      <c r="B417" s="147" t="s">
        <v>293</v>
      </c>
      <c r="C417" s="73" t="s">
        <v>794</v>
      </c>
      <c r="D417">
        <v>1</v>
      </c>
      <c r="E417">
        <v>1</v>
      </c>
      <c r="H417" t="s">
        <v>288</v>
      </c>
      <c r="I417" t="s">
        <v>280</v>
      </c>
      <c r="K417" s="6"/>
      <c r="L417" s="8">
        <f>VLOOKUP(P417,'Labour and Options'!$B$5:$S$417,18,FALSE)</f>
        <v>0</v>
      </c>
      <c r="M417" s="6">
        <f>VLOOKUP(P417,Travel!$B$6:$L$417,11,FALSE)</f>
        <v>0</v>
      </c>
      <c r="N417" s="6">
        <f>VLOOKUP(P417,ODC!$B$5:$K$417,10,FALSE)</f>
        <v>0</v>
      </c>
      <c r="P417" s="144" t="str">
        <f t="shared" si="6"/>
        <v>9.4    Software Support, IKM Support, SW licences, consumables YEAR 4</v>
      </c>
    </row>
    <row r="418" spans="1:16" ht="29" x14ac:dyDescent="0.35">
      <c r="A418" s="153">
        <v>9.5</v>
      </c>
      <c r="B418" s="147" t="s">
        <v>294</v>
      </c>
      <c r="C418" s="73" t="s">
        <v>794</v>
      </c>
      <c r="D418">
        <v>1</v>
      </c>
      <c r="E418">
        <v>1</v>
      </c>
      <c r="H418" t="s">
        <v>289</v>
      </c>
      <c r="I418" t="s">
        <v>280</v>
      </c>
      <c r="K418" s="6"/>
      <c r="L418" s="8">
        <f>VLOOKUP(P418,'Labour and Options'!$B$5:$S$417,18,FALSE)</f>
        <v>0</v>
      </c>
      <c r="M418" s="6">
        <f>VLOOKUP(P418,Travel!$B$6:$L$417,11,FALSE)</f>
        <v>0</v>
      </c>
      <c r="N418" s="6">
        <f>VLOOKUP(P418,ODC!$B$5:$K$417,10,FALSE)</f>
        <v>0</v>
      </c>
      <c r="P418" s="144" t="str">
        <f t="shared" si="6"/>
        <v>9.5    Software Support, IKM Support, SW licences, consumables YEAR 5</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E10" sqref="E10"/>
    </sheetView>
  </sheetViews>
  <sheetFormatPr defaultRowHeight="14.5" x14ac:dyDescent="0.35"/>
  <cols>
    <col min="1" max="1" width="20.6328125" style="14" bestFit="1" customWidth="1"/>
  </cols>
  <sheetData>
    <row r="1" spans="1:1" x14ac:dyDescent="0.35">
      <c r="A1" s="13" t="s">
        <v>26</v>
      </c>
    </row>
    <row r="2" spans="1:1" x14ac:dyDescent="0.35">
      <c r="A2" s="13" t="s">
        <v>27</v>
      </c>
    </row>
    <row r="3" spans="1:1" x14ac:dyDescent="0.35">
      <c r="A3" s="13" t="s">
        <v>28</v>
      </c>
    </row>
    <row r="4" spans="1:1" x14ac:dyDescent="0.35">
      <c r="A4" s="13" t="s">
        <v>29</v>
      </c>
    </row>
    <row r="5" spans="1:1" x14ac:dyDescent="0.35">
      <c r="A5" s="13" t="s">
        <v>30</v>
      </c>
    </row>
    <row r="6" spans="1:1" x14ac:dyDescent="0.35">
      <c r="A6" s="13" t="s">
        <v>31</v>
      </c>
    </row>
    <row r="7" spans="1:1" x14ac:dyDescent="0.35">
      <c r="A7" s="13" t="s">
        <v>32</v>
      </c>
    </row>
    <row r="8" spans="1:1" x14ac:dyDescent="0.35">
      <c r="A8" s="13" t="s">
        <v>33</v>
      </c>
    </row>
    <row r="9" spans="1:1" x14ac:dyDescent="0.35">
      <c r="A9" s="13" t="s">
        <v>34</v>
      </c>
    </row>
    <row r="10" spans="1:1" x14ac:dyDescent="0.35">
      <c r="A10" s="13" t="s">
        <v>35</v>
      </c>
    </row>
    <row r="11" spans="1:1" x14ac:dyDescent="0.35">
      <c r="A11" s="13" t="s">
        <v>36</v>
      </c>
    </row>
    <row r="12" spans="1:1" x14ac:dyDescent="0.35">
      <c r="A12" s="13" t="s">
        <v>37</v>
      </c>
    </row>
    <row r="13" spans="1:1" x14ac:dyDescent="0.35">
      <c r="A13" s="13" t="s">
        <v>38</v>
      </c>
    </row>
    <row r="14" spans="1:1" x14ac:dyDescent="0.35">
      <c r="A14" s="13" t="s">
        <v>39</v>
      </c>
    </row>
    <row r="15" spans="1:1" x14ac:dyDescent="0.35">
      <c r="A15" s="13" t="s">
        <v>40</v>
      </c>
    </row>
    <row r="16" spans="1:1" x14ac:dyDescent="0.35">
      <c r="A16" s="13" t="s">
        <v>41</v>
      </c>
    </row>
    <row r="17" spans="1:1" x14ac:dyDescent="0.35">
      <c r="A17" s="13" t="s">
        <v>42</v>
      </c>
    </row>
    <row r="18" spans="1:1" x14ac:dyDescent="0.35">
      <c r="A18" s="13" t="s">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D21"/>
  <sheetViews>
    <sheetView zoomScale="114" zoomScaleNormal="114" workbookViewId="0">
      <selection activeCell="B24" sqref="B24"/>
    </sheetView>
  </sheetViews>
  <sheetFormatPr defaultColWidth="8.90625" defaultRowHeight="14.5" x14ac:dyDescent="0.35"/>
  <cols>
    <col min="1" max="1" width="1.6328125" style="4" customWidth="1"/>
    <col min="2" max="2" width="65.6328125" style="4" customWidth="1"/>
    <col min="3" max="3" width="35.6328125" style="4" customWidth="1"/>
    <col min="4" max="4" width="18.453125" style="4" customWidth="1"/>
    <col min="5" max="16384" width="8.90625" style="4"/>
  </cols>
  <sheetData>
    <row r="1" spans="2:4" ht="16" thickBot="1" x14ac:dyDescent="0.4">
      <c r="B1" s="171" t="s">
        <v>240</v>
      </c>
      <c r="C1" s="88"/>
    </row>
    <row r="2" spans="2:4" x14ac:dyDescent="0.35">
      <c r="B2" s="26"/>
      <c r="C2" s="27"/>
      <c r="D2" s="28"/>
    </row>
    <row r="3" spans="2:4" x14ac:dyDescent="0.35">
      <c r="B3" s="29" t="s">
        <v>61</v>
      </c>
      <c r="C3" s="30"/>
      <c r="D3" s="31"/>
    </row>
    <row r="4" spans="2:4" x14ac:dyDescent="0.35">
      <c r="B4" s="32" t="s">
        <v>124</v>
      </c>
      <c r="C4" s="48" t="str">
        <f>IF(ISBLANK('Offer Summary'!D4)=FALSE, "OK", "Missing Currency")</f>
        <v>OK</v>
      </c>
      <c r="D4" s="31"/>
    </row>
    <row r="5" spans="2:4" ht="15" customHeight="1" x14ac:dyDescent="0.35">
      <c r="B5" s="33"/>
      <c r="C5" s="49"/>
      <c r="D5" s="31"/>
    </row>
    <row r="6" spans="2:4" x14ac:dyDescent="0.35">
      <c r="B6" s="29" t="s">
        <v>68</v>
      </c>
      <c r="C6" s="49"/>
      <c r="D6" s="34" t="s">
        <v>67</v>
      </c>
    </row>
    <row r="7" spans="2:4" x14ac:dyDescent="0.35">
      <c r="B7" s="32" t="s">
        <v>62</v>
      </c>
      <c r="C7" s="48" t="str">
        <f>IF('Offer Summary'!D25='CLIN Summary'!J414,"OK","CHECK FOR ERROR")</f>
        <v>OK</v>
      </c>
      <c r="D7" s="47">
        <f>'Offer Summary'!D25-'CLIN Summary'!J414</f>
        <v>0</v>
      </c>
    </row>
    <row r="8" spans="2:4" x14ac:dyDescent="0.35">
      <c r="B8" s="32" t="s">
        <v>63</v>
      </c>
      <c r="C8" s="48" t="str">
        <f>IF('Offer Summary'!D33='CLIN Summary'!J427,"OK","CHECK FOR ERROR")</f>
        <v>OK</v>
      </c>
      <c r="D8" s="47">
        <f>'Offer Summary'!D33-'CLIN Summary'!J427</f>
        <v>0</v>
      </c>
    </row>
    <row r="9" spans="2:4" x14ac:dyDescent="0.35">
      <c r="B9" s="33"/>
      <c r="C9" s="49"/>
      <c r="D9" s="31"/>
    </row>
    <row r="10" spans="2:4" x14ac:dyDescent="0.35">
      <c r="B10" s="29" t="s">
        <v>70</v>
      </c>
      <c r="C10" s="49"/>
      <c r="D10" s="31"/>
    </row>
    <row r="11" spans="2:4" x14ac:dyDescent="0.35">
      <c r="B11" s="32" t="s">
        <v>69</v>
      </c>
      <c r="C11" s="48" t="str">
        <f>IF(('Offer Summary'!D25+'Offer Summary'!D33)=(Material!N136+'Labour and Options'!S419+Travel!L419+ODC!K420),"OK","CHECK FOR ERROR")</f>
        <v>OK</v>
      </c>
      <c r="D11" s="31"/>
    </row>
    <row r="12" spans="2:4" x14ac:dyDescent="0.35">
      <c r="B12" s="33"/>
      <c r="C12" s="48"/>
      <c r="D12" s="31"/>
    </row>
    <row r="13" spans="2:4" x14ac:dyDescent="0.35">
      <c r="B13" s="29" t="s">
        <v>82</v>
      </c>
      <c r="C13" s="48"/>
      <c r="D13" s="31"/>
    </row>
    <row r="14" spans="2:4" x14ac:dyDescent="0.35">
      <c r="B14" s="32" t="s">
        <v>80</v>
      </c>
      <c r="C14" s="48" t="str">
        <f>IF(OR(COUNTIF('CLIN Summary'!J7:J411,"=0")&gt;0,COUNTBLANK('CLIN Summary'!J7:J411)&gt;0),"MISSING PRICING FOR 1 or more CLINS","OK")</f>
        <v>MISSING PRICING FOR 1 or more CLINS</v>
      </c>
      <c r="D14" s="31"/>
    </row>
    <row r="15" spans="2:4" x14ac:dyDescent="0.35">
      <c r="B15" s="32" t="s">
        <v>81</v>
      </c>
      <c r="C15" s="48" t="str">
        <f>IF(OR(COUNTIF('CLIN Summary'!J419:J424,"=0")&gt;0,COUNTBLANK('CLIN Summary'!J419:J424)&gt;0),"MISSING PRICING FOR 1 or more CLINS","OK")</f>
        <v>MISSING PRICING FOR 1 or more CLINS</v>
      </c>
      <c r="D15" s="31"/>
    </row>
    <row r="16" spans="2:4" x14ac:dyDescent="0.35">
      <c r="B16" s="33"/>
      <c r="C16" s="48"/>
      <c r="D16" s="31"/>
    </row>
    <row r="17" spans="2:4" x14ac:dyDescent="0.35">
      <c r="B17" s="29" t="s">
        <v>105</v>
      </c>
      <c r="C17" s="48"/>
      <c r="D17" s="31"/>
    </row>
    <row r="18" spans="2:4" x14ac:dyDescent="0.35">
      <c r="B18" s="38" t="s">
        <v>6</v>
      </c>
      <c r="C18" s="48" t="str">
        <f>IF(COUNTIF('CLIN Detail list'!L8:L418,"#N/A")=0,"OK","MISSING DETAILS from 1 or more CLINS")</f>
        <v>OK</v>
      </c>
      <c r="D18" s="31"/>
    </row>
    <row r="19" spans="2:4" x14ac:dyDescent="0.35">
      <c r="B19" s="38" t="s">
        <v>85</v>
      </c>
      <c r="C19" s="48" t="str">
        <f>IF(COUNTIF('CLIN Detail list'!K8:K418,"#N/A")=0,"OK","MISSING DETAILS from 1 or more CLINS")</f>
        <v>OK</v>
      </c>
      <c r="D19" s="31"/>
    </row>
    <row r="20" spans="2:4" x14ac:dyDescent="0.35">
      <c r="B20" s="32" t="s">
        <v>86</v>
      </c>
      <c r="C20" s="48" t="str">
        <f>IF(COUNTIF('CLIN Detail list'!M8:M418,"#N/A")=0,"OK","MISSING DETAILS from 1 or more CLINS")</f>
        <v>OK</v>
      </c>
      <c r="D20" s="31"/>
    </row>
    <row r="21" spans="2:4" ht="15" thickBot="1" x14ac:dyDescent="0.4">
      <c r="B21" s="39" t="s">
        <v>87</v>
      </c>
      <c r="C21" s="50" t="str">
        <f>IF(COUNTIF('CLIN Detail list'!N8:N418,"#N/A")=0,"OK","MISSING DETAILS from 1 or more CLINS")</f>
        <v>OK</v>
      </c>
      <c r="D21" s="35"/>
    </row>
  </sheetData>
  <conditionalFormatting sqref="C4">
    <cfRule type="containsText" dxfId="86" priority="7" operator="containsText" text="OK">
      <formula>NOT(ISERROR(SEARCH("OK",C4)))</formula>
    </cfRule>
    <cfRule type="containsText" dxfId="85" priority="8" operator="containsText" text="Missing Currency">
      <formula>NOT(ISERROR(SEARCH("Missing Currency",C4)))</formula>
    </cfRule>
  </conditionalFormatting>
  <conditionalFormatting sqref="C7:C8">
    <cfRule type="containsText" dxfId="84" priority="5" operator="containsText" text="check for error">
      <formula>NOT(ISERROR(SEARCH("check for error",C7)))</formula>
    </cfRule>
    <cfRule type="containsText" dxfId="83" priority="6" operator="containsText" text="OK">
      <formula>NOT(ISERROR(SEARCH("OK",C7)))</formula>
    </cfRule>
  </conditionalFormatting>
  <conditionalFormatting sqref="C11:C13">
    <cfRule type="containsText" dxfId="82" priority="3" operator="containsText" text="OK">
      <formula>NOT(ISERROR(SEARCH("OK",C11)))</formula>
    </cfRule>
    <cfRule type="containsText" dxfId="81" priority="4" operator="containsText" text="check for error">
      <formula>NOT(ISERROR(SEARCH("check for error",C11)))</formula>
    </cfRule>
  </conditionalFormatting>
  <conditionalFormatting sqref="C14:C21">
    <cfRule type="containsText" dxfId="80" priority="1" operator="containsText" text="OK">
      <formula>NOT(ISERROR(SEARCH("OK",C14)))</formula>
    </cfRule>
    <cfRule type="containsText" dxfId="79" priority="2" operator="containsText" text="Missing">
      <formula>NOT(ISERROR(SEARCH("Missing",C14)))</formula>
    </cfRule>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E33"/>
  <sheetViews>
    <sheetView workbookViewId="0">
      <selection activeCell="C11" sqref="C11"/>
    </sheetView>
  </sheetViews>
  <sheetFormatPr defaultColWidth="8.90625" defaultRowHeight="14.5" x14ac:dyDescent="0.35"/>
  <cols>
    <col min="1" max="1" width="1.6328125" style="4" customWidth="1"/>
    <col min="2" max="2" width="15" style="4" customWidth="1"/>
    <col min="3" max="3" width="62.08984375" style="4" customWidth="1"/>
    <col min="4" max="4" width="19.90625" style="4" customWidth="1"/>
    <col min="5" max="6" width="8.90625" style="4"/>
    <col min="7" max="7" width="24.453125" style="4" customWidth="1"/>
    <col min="8" max="16384" width="8.90625" style="4"/>
  </cols>
  <sheetData>
    <row r="1" spans="2:5" ht="15.5" x14ac:dyDescent="0.35">
      <c r="B1" s="171" t="s">
        <v>240</v>
      </c>
      <c r="C1" s="88"/>
    </row>
    <row r="2" spans="2:5" ht="15.5" x14ac:dyDescent="0.35">
      <c r="B2" s="172"/>
      <c r="C2" s="88"/>
      <c r="D2" s="25" t="s">
        <v>154</v>
      </c>
      <c r="E2" s="25"/>
    </row>
    <row r="3" spans="2:5" ht="17" x14ac:dyDescent="0.4">
      <c r="B3" s="56" t="s">
        <v>51</v>
      </c>
      <c r="C3" s="56" t="s">
        <v>50</v>
      </c>
      <c r="D3" s="56" t="s">
        <v>64</v>
      </c>
    </row>
    <row r="4" spans="2:5" ht="14.4" customHeight="1" x14ac:dyDescent="0.4">
      <c r="B4" s="84" t="s">
        <v>0</v>
      </c>
      <c r="C4" s="85"/>
      <c r="D4" s="170" t="s">
        <v>26</v>
      </c>
    </row>
    <row r="5" spans="2:5" ht="17.25" customHeight="1" x14ac:dyDescent="0.45">
      <c r="B5" s="209" t="s">
        <v>155</v>
      </c>
      <c r="C5" s="210"/>
      <c r="D5" s="259">
        <f>SUBTOTAL(9,D7:D33)</f>
        <v>0</v>
      </c>
    </row>
    <row r="6" spans="2:5" ht="18.75" customHeight="1" x14ac:dyDescent="0.45">
      <c r="B6" s="199" t="str">
        <f>+'CLIN Detail list'!A8</f>
        <v>WP 5</v>
      </c>
      <c r="C6" s="199" t="str">
        <f>+'CLIN Detail list'!B8</f>
        <v>IKM Tool Evolution</v>
      </c>
      <c r="D6" s="260">
        <f>SUBTOTAL(9,D7:D17)</f>
        <v>0</v>
      </c>
    </row>
    <row r="7" spans="2:5" x14ac:dyDescent="0.35">
      <c r="B7" s="197" t="str">
        <f>+'CLIN Detail list'!A9</f>
        <v>5.1</v>
      </c>
      <c r="C7" s="55" t="str">
        <f>+'CLIN Detail list'!B9</f>
        <v>Project Management</v>
      </c>
      <c r="D7" s="261">
        <f>+'CLIN Summary'!J8</f>
        <v>0</v>
      </c>
    </row>
    <row r="8" spans="2:5" x14ac:dyDescent="0.35">
      <c r="B8" s="198" t="str">
        <f>+'CLIN Detail list'!A24</f>
        <v>5.2</v>
      </c>
      <c r="C8" s="5" t="str">
        <f>+'CLIN Detail list'!B24</f>
        <v>Service Strategy</v>
      </c>
      <c r="D8" s="262">
        <f>+'CLIN Summary'!J23</f>
        <v>0</v>
      </c>
    </row>
    <row r="9" spans="2:5" x14ac:dyDescent="0.35">
      <c r="B9" s="198" t="str">
        <f>+'CLIN Detail list'!A32</f>
        <v>5.3</v>
      </c>
      <c r="C9" s="5" t="str">
        <f>+'CLIN Detail list'!B32</f>
        <v>Service Design</v>
      </c>
      <c r="D9" s="262">
        <f>+'CLIN Summary'!J31</f>
        <v>0</v>
      </c>
    </row>
    <row r="10" spans="2:5" x14ac:dyDescent="0.35">
      <c r="B10" s="198" t="str">
        <f>+'CLIN Detail list'!A43</f>
        <v>5.4</v>
      </c>
      <c r="C10" s="5" t="str">
        <f>+'CLIN Detail list'!B43</f>
        <v>Service Transition</v>
      </c>
      <c r="D10" s="262">
        <f>+'CLIN Summary'!J42</f>
        <v>0</v>
      </c>
    </row>
    <row r="11" spans="2:5" x14ac:dyDescent="0.35">
      <c r="B11" s="198" t="str">
        <f>+'CLIN Detail list'!A75</f>
        <v>5.5</v>
      </c>
      <c r="C11" s="5" t="str">
        <f>+'CLIN Detail list'!B75</f>
        <v>Service Operation</v>
      </c>
      <c r="D11" s="167">
        <f>+'CLIN Summary'!J74</f>
        <v>0</v>
      </c>
    </row>
    <row r="12" spans="2:5" x14ac:dyDescent="0.35">
      <c r="B12" s="198" t="str">
        <f>+'CLIN Detail list'!A81</f>
        <v>5.6</v>
      </c>
      <c r="C12" s="5" t="str">
        <f>+'CLIN Detail list'!B81</f>
        <v>Implementation on ON &amp; PBN</v>
      </c>
      <c r="D12" s="167">
        <f>+'CLIN Summary'!J80</f>
        <v>0</v>
      </c>
    </row>
    <row r="13" spans="2:5" x14ac:dyDescent="0.35">
      <c r="B13" s="198">
        <f>+'CLIN Detail list'!A366</f>
        <v>5.7</v>
      </c>
      <c r="C13" s="5" t="str">
        <f>+'CLIN Detail list'!B366</f>
        <v>Security Evaluation</v>
      </c>
      <c r="D13" s="167">
        <f>+'CLIN Summary'!J365</f>
        <v>0</v>
      </c>
    </row>
    <row r="14" spans="2:5" x14ac:dyDescent="0.35">
      <c r="B14" s="198">
        <f>+'CLIN Detail list'!A371</f>
        <v>5.8</v>
      </c>
      <c r="C14" s="5" t="str">
        <f>+'CLIN Detail list'!B371</f>
        <v>ILS</v>
      </c>
      <c r="D14" s="167">
        <f>+'CLIN Summary'!J370</f>
        <v>0</v>
      </c>
    </row>
    <row r="15" spans="2:5" x14ac:dyDescent="0.35">
      <c r="B15" s="198" t="str">
        <f>+'CLIN Detail list'!A375</f>
        <v>5.9</v>
      </c>
      <c r="C15" s="5" t="str">
        <f>+'CLIN Detail list'!B375</f>
        <v>Technical Documentation</v>
      </c>
      <c r="D15" s="167">
        <f>+'CLIN Summary'!J374</f>
        <v>0</v>
      </c>
    </row>
    <row r="16" spans="2:5" x14ac:dyDescent="0.35">
      <c r="B16" s="198" t="str">
        <f>+'CLIN Detail list'!A390</f>
        <v>5.10</v>
      </c>
      <c r="C16" s="5" t="str">
        <f>+'CLIN Detail list'!B390</f>
        <v>Quality Management</v>
      </c>
      <c r="D16" s="167">
        <f>+'CLIN Summary'!J389</f>
        <v>0</v>
      </c>
    </row>
    <row r="17" spans="2:4" x14ac:dyDescent="0.35">
      <c r="B17" s="198">
        <f>+'CLIN Detail list'!A399</f>
        <v>5.1100000000000003</v>
      </c>
      <c r="C17" s="5" t="str">
        <f>+'CLIN Detail list'!B399</f>
        <v>Configuration Management</v>
      </c>
      <c r="D17" s="167">
        <f>+'CLIN Summary'!J398</f>
        <v>0</v>
      </c>
    </row>
    <row r="18" spans="2:4" ht="18.5" x14ac:dyDescent="0.45">
      <c r="B18" s="199" t="str">
        <f>+'CLIN Detail list'!A406</f>
        <v>WP 8</v>
      </c>
      <c r="C18" s="199" t="str">
        <f>+'CLIN Detail list'!B406</f>
        <v>Hardware Procurement</v>
      </c>
      <c r="D18" s="263">
        <f>SUBTOTAL(9,D19:D24)</f>
        <v>0</v>
      </c>
    </row>
    <row r="19" spans="2:4" x14ac:dyDescent="0.35">
      <c r="B19" s="198">
        <f>+'CLIN Detail list'!A407</f>
        <v>8.1</v>
      </c>
      <c r="C19" s="5" t="str">
        <f>+'CLIN Detail list'!B407</f>
        <v>Storage</v>
      </c>
      <c r="D19" s="167">
        <f>+'CLIN Summary'!J406</f>
        <v>0</v>
      </c>
    </row>
    <row r="20" spans="2:4" x14ac:dyDescent="0.35">
      <c r="B20" s="198">
        <f>+'CLIN Detail list'!A408</f>
        <v>8.1999999999999993</v>
      </c>
      <c r="C20" s="5" t="str">
        <f>+'CLIN Detail list'!B408</f>
        <v>Servers</v>
      </c>
      <c r="D20" s="167">
        <f>+'CLIN Summary'!J407</f>
        <v>0</v>
      </c>
    </row>
    <row r="21" spans="2:4" x14ac:dyDescent="0.35">
      <c r="B21" s="198">
        <f>+'CLIN Detail list'!A409</f>
        <v>8.3000000000000007</v>
      </c>
      <c r="C21" s="5" t="str">
        <f>+'CLIN Detail list'!B409</f>
        <v>CPU</v>
      </c>
      <c r="D21" s="167">
        <f>+'CLIN Summary'!J408</f>
        <v>0</v>
      </c>
    </row>
    <row r="22" spans="2:4" x14ac:dyDescent="0.35">
      <c r="B22" s="198">
        <f>+'CLIN Detail list'!A410</f>
        <v>8.4</v>
      </c>
      <c r="C22" s="5" t="str">
        <f>+'CLIN Detail list'!B410</f>
        <v>RAM</v>
      </c>
      <c r="D22" s="167">
        <f>+'CLIN Summary'!J409</f>
        <v>0</v>
      </c>
    </row>
    <row r="23" spans="2:4" x14ac:dyDescent="0.35">
      <c r="B23" s="198">
        <f>+'CLIN Detail list'!A411</f>
        <v>8.5</v>
      </c>
      <c r="C23" s="5" t="str">
        <f>+'CLIN Detail list'!B411</f>
        <v>Other</v>
      </c>
      <c r="D23" s="167">
        <f>+'CLIN Summary'!J410</f>
        <v>0</v>
      </c>
    </row>
    <row r="24" spans="2:4" x14ac:dyDescent="0.35">
      <c r="B24" s="198">
        <f>+'CLIN Detail list'!A412</f>
        <v>8.6</v>
      </c>
      <c r="C24" s="5" t="str">
        <f>+'CLIN Detail list'!B412</f>
        <v>Hardware Installation and Acceptance (Mons &amp; Lago Patria)</v>
      </c>
      <c r="D24" s="167">
        <f>+'CLIN Summary'!J410</f>
        <v>0</v>
      </c>
    </row>
    <row r="25" spans="2:4" ht="18.5" x14ac:dyDescent="0.45">
      <c r="B25" s="250" t="s">
        <v>108</v>
      </c>
      <c r="C25" s="250"/>
      <c r="D25" s="259">
        <f>SUBTOTAL(9,D6:D24)</f>
        <v>0</v>
      </c>
    </row>
    <row r="26" spans="2:4" ht="18.5" x14ac:dyDescent="0.45">
      <c r="B26" s="199" t="str">
        <f>+'CLIN Detail list'!A413</f>
        <v>WP 9 Opt</v>
      </c>
      <c r="C26" s="199" t="str">
        <f>+'CLIN Detail list'!B414</f>
        <v>Software Support, IKM Support, SW licences, consumables YEAR 1</v>
      </c>
      <c r="D26" s="263">
        <f>SUBTOTAL(9,D27:D31)</f>
        <v>0</v>
      </c>
    </row>
    <row r="27" spans="2:4" x14ac:dyDescent="0.35">
      <c r="B27" s="198">
        <f>+'CLIN Detail list'!A414</f>
        <v>9.1</v>
      </c>
      <c r="C27" s="200" t="str">
        <f>+'CLIN Detail list'!B414</f>
        <v>Software Support, IKM Support, SW licences, consumables YEAR 1</v>
      </c>
      <c r="D27" s="167">
        <f>+'CLIN Summary'!J420</f>
        <v>0</v>
      </c>
    </row>
    <row r="28" spans="2:4" x14ac:dyDescent="0.35">
      <c r="B28" s="198">
        <f>+'CLIN Detail list'!A415</f>
        <v>9.1999999999999993</v>
      </c>
      <c r="C28" s="200" t="str">
        <f>+'CLIN Detail list'!B415</f>
        <v>Software Support, IKM Support, SW licences, consumables YEAR 2</v>
      </c>
      <c r="D28" s="167">
        <f>+'CLIN Summary'!J421</f>
        <v>0</v>
      </c>
    </row>
    <row r="29" spans="2:4" x14ac:dyDescent="0.35">
      <c r="B29" s="198">
        <f>+'CLIN Detail list'!A416</f>
        <v>9.3000000000000007</v>
      </c>
      <c r="C29" s="200" t="str">
        <f>+'CLIN Detail list'!B416</f>
        <v>Software Support, IKM Support, SW licences, consumables YEAR 3</v>
      </c>
      <c r="D29" s="167">
        <f>+'CLIN Summary'!J422</f>
        <v>0</v>
      </c>
    </row>
    <row r="30" spans="2:4" x14ac:dyDescent="0.35">
      <c r="B30" s="198">
        <f>+'CLIN Detail list'!A417</f>
        <v>9.4</v>
      </c>
      <c r="C30" s="200" t="str">
        <f>+'CLIN Detail list'!B417</f>
        <v>Software Support, IKM Support, SW licences, consumables YEAR 4</v>
      </c>
      <c r="D30" s="167">
        <f>+'CLIN Summary'!J423</f>
        <v>0</v>
      </c>
    </row>
    <row r="31" spans="2:4" x14ac:dyDescent="0.35">
      <c r="B31" s="198">
        <f>+'CLIN Detail list'!A418</f>
        <v>9.5</v>
      </c>
      <c r="C31" s="200" t="str">
        <f>+'CLIN Detail list'!B418</f>
        <v>Software Support, IKM Support, SW licences, consumables YEAR 5</v>
      </c>
      <c r="D31" s="167">
        <f>+'CLIN Summary'!J424</f>
        <v>0</v>
      </c>
    </row>
    <row r="32" spans="2:4" x14ac:dyDescent="0.35">
      <c r="B32" s="5"/>
      <c r="C32" s="5"/>
      <c r="D32" s="167"/>
    </row>
    <row r="33" spans="2:4" ht="18.5" x14ac:dyDescent="0.45">
      <c r="B33" s="250" t="s">
        <v>54</v>
      </c>
      <c r="C33" s="250"/>
      <c r="D33" s="259">
        <f>SUBTOTAL(9,D27:D32)</f>
        <v>0</v>
      </c>
    </row>
  </sheetData>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'NATO member currencies'!$A$1:$A$18</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X430"/>
  <sheetViews>
    <sheetView tabSelected="1" workbookViewId="0">
      <selection activeCell="D4" sqref="D4"/>
    </sheetView>
  </sheetViews>
  <sheetFormatPr defaultRowHeight="14.5" x14ac:dyDescent="0.35"/>
  <cols>
    <col min="1" max="1" width="1.6328125" customWidth="1"/>
    <col min="2" max="2" width="53.90625" customWidth="1"/>
    <col min="3" max="3" width="16.453125" customWidth="1"/>
    <col min="4" max="4" width="20.36328125" customWidth="1"/>
    <col min="5" max="5" width="11.6328125" customWidth="1"/>
    <col min="6" max="8" width="9.453125" customWidth="1"/>
    <col min="9" max="9" width="10.453125" bestFit="1" customWidth="1"/>
    <col min="10" max="10" width="15.6328125" style="11" bestFit="1" customWidth="1"/>
    <col min="11" max="11" width="11.453125" customWidth="1"/>
    <col min="12" max="12" width="20.6328125" customWidth="1"/>
    <col min="20" max="24" width="9.08984375" customWidth="1"/>
  </cols>
  <sheetData>
    <row r="1" spans="1:24" ht="15.5" x14ac:dyDescent="0.35">
      <c r="A1" s="73"/>
      <c r="B1" s="171" t="s">
        <v>240</v>
      </c>
      <c r="C1" s="58"/>
      <c r="D1" s="58"/>
      <c r="E1" s="58"/>
      <c r="F1" s="58"/>
      <c r="G1" s="58"/>
      <c r="H1" s="58"/>
      <c r="I1" s="58"/>
      <c r="J1" s="59"/>
      <c r="K1" s="58"/>
      <c r="L1" s="45"/>
    </row>
    <row r="2" spans="1:24" ht="15.5" x14ac:dyDescent="0.35">
      <c r="A2" s="73"/>
      <c r="B2" s="172"/>
      <c r="C2" s="61"/>
      <c r="D2" s="61"/>
      <c r="E2" s="61"/>
      <c r="F2" s="61"/>
      <c r="G2" s="61"/>
      <c r="H2" s="61"/>
      <c r="I2" s="61"/>
      <c r="J2" s="62"/>
      <c r="K2" s="61"/>
      <c r="L2" s="46"/>
    </row>
    <row r="3" spans="1:24" ht="15.5" x14ac:dyDescent="0.35">
      <c r="A3" s="73"/>
      <c r="B3" s="60"/>
      <c r="C3" s="61"/>
      <c r="D3" s="61"/>
      <c r="E3" s="61"/>
      <c r="F3" s="61"/>
      <c r="G3" s="61"/>
      <c r="H3" s="61"/>
      <c r="I3" s="61"/>
      <c r="J3" s="62"/>
      <c r="K3" s="61"/>
      <c r="L3" s="46"/>
    </row>
    <row r="4" spans="1:24" s="2" customFormat="1" ht="43.5" x14ac:dyDescent="0.35">
      <c r="A4" s="75"/>
      <c r="B4" s="63" t="s">
        <v>15</v>
      </c>
      <c r="C4" s="64" t="s">
        <v>100</v>
      </c>
      <c r="D4" s="64" t="s">
        <v>982</v>
      </c>
      <c r="E4" s="64" t="s">
        <v>102</v>
      </c>
      <c r="F4" s="64" t="s">
        <v>23</v>
      </c>
      <c r="G4" s="64" t="s">
        <v>1</v>
      </c>
      <c r="H4" s="64" t="s">
        <v>103</v>
      </c>
      <c r="I4" s="64"/>
      <c r="J4" s="65" t="s">
        <v>52</v>
      </c>
      <c r="K4" s="64" t="s">
        <v>20</v>
      </c>
      <c r="L4" s="54" t="s">
        <v>125</v>
      </c>
      <c r="U4" s="203" t="s">
        <v>589</v>
      </c>
      <c r="V4" s="203" t="s">
        <v>590</v>
      </c>
      <c r="W4" s="203" t="s">
        <v>691</v>
      </c>
      <c r="X4" s="203" t="s">
        <v>88</v>
      </c>
    </row>
    <row r="5" spans="1:24" s="2" customFormat="1" x14ac:dyDescent="0.35">
      <c r="B5" s="151"/>
      <c r="C5" s="152"/>
      <c r="D5" s="152"/>
      <c r="E5" s="152"/>
      <c r="F5" s="152"/>
      <c r="G5" s="152"/>
      <c r="H5" s="152"/>
      <c r="I5" s="86" t="s">
        <v>0</v>
      </c>
      <c r="J5" s="173" t="s">
        <v>26</v>
      </c>
      <c r="K5" s="66"/>
      <c r="L5" s="53"/>
    </row>
    <row r="6" spans="1:24" s="2" customFormat="1" hidden="1" x14ac:dyDescent="0.35">
      <c r="B6" s="237" t="str">
        <f>+'CLIN Detail list'!P7</f>
        <v>WP 5, 8, 9    GRAND TOTAL</v>
      </c>
      <c r="C6" s="127" t="str">
        <f>+IF('CLIN Detail list'!C7=0,"   ----",'CLIN Detail list'!C7)</f>
        <v xml:space="preserve">   ----</v>
      </c>
      <c r="D6" s="127" t="str">
        <f>+IF('CLIN Detail list'!H7=0,"   ----",'CLIN Detail list'!H7)</f>
        <v xml:space="preserve">   ----</v>
      </c>
      <c r="E6" s="127" t="str">
        <f>+IF('CLIN Detail list'!I7=0,"   ----",'CLIN Detail list'!I7)</f>
        <v xml:space="preserve">   ----</v>
      </c>
      <c r="F6" s="127"/>
      <c r="G6" s="127"/>
      <c r="H6" s="127"/>
      <c r="I6" s="127"/>
      <c r="J6" s="178">
        <f>+T6</f>
        <v>0</v>
      </c>
      <c r="K6" s="66"/>
      <c r="L6" s="196"/>
      <c r="T6" s="202">
        <f>SUM(U6:Y6)</f>
        <v>0</v>
      </c>
      <c r="U6" s="202">
        <f>+'Labour and Options'!S5</f>
        <v>0</v>
      </c>
      <c r="V6" s="2">
        <f>+CLIN1_Material11[[#This Row],[Fully Burdened Price]]</f>
        <v>0</v>
      </c>
      <c r="W6" s="202">
        <f>+Travel!L6</f>
        <v>0</v>
      </c>
      <c r="X6" s="202">
        <f>+ODC!K6</f>
        <v>0</v>
      </c>
    </row>
    <row r="7" spans="1:24" x14ac:dyDescent="0.35">
      <c r="B7" s="237" t="str">
        <f>+'CLIN Detail list'!P8</f>
        <v>WP 5    IKM Tool Evolution</v>
      </c>
      <c r="C7" s="127" t="str">
        <f>+IF('CLIN Detail list'!C8=0,"   ----",'CLIN Detail list'!C8)</f>
        <v xml:space="preserve">   ----</v>
      </c>
      <c r="D7" s="127" t="str">
        <f>+IF('CLIN Detail list'!H8=0,"   ----",'CLIN Detail list'!H8)</f>
        <v xml:space="preserve">   ----</v>
      </c>
      <c r="E7" s="127" t="str">
        <f>+IF('CLIN Detail list'!I8=0,"   ----",'CLIN Detail list'!I8)</f>
        <v>Mons, Bel</v>
      </c>
      <c r="F7" s="127"/>
      <c r="G7" s="127"/>
      <c r="H7" s="127"/>
      <c r="I7" s="127"/>
      <c r="J7" s="246">
        <f>+T7</f>
        <v>0</v>
      </c>
      <c r="K7" s="68"/>
      <c r="L7" s="41"/>
      <c r="T7" s="202">
        <f>SUM(U7:Y7)</f>
        <v>0</v>
      </c>
      <c r="U7" s="202">
        <f>+'Labour and Options'!S6</f>
        <v>0</v>
      </c>
      <c r="W7" s="202">
        <f>+Travel!L7</f>
        <v>0</v>
      </c>
      <c r="X7" s="202">
        <f>+ODC!K7</f>
        <v>0</v>
      </c>
    </row>
    <row r="8" spans="1:24" x14ac:dyDescent="0.35">
      <c r="B8" s="237" t="str">
        <f>+'CLIN Detail list'!P9</f>
        <v>5.1    Project Management</v>
      </c>
      <c r="C8" s="127" t="str">
        <f>+IF('CLIN Detail list'!C9=0,"   ----",'CLIN Detail list'!C9)</f>
        <v xml:space="preserve">   ----</v>
      </c>
      <c r="D8" s="127" t="str">
        <f>+IF('CLIN Detail list'!H9=0,"   ----",'CLIN Detail list'!H9)</f>
        <v>DAEDC + 19 Months</v>
      </c>
      <c r="E8" s="127" t="str">
        <f>+IF('CLIN Detail list'!I9=0,"   ----",'CLIN Detail list'!I9)</f>
        <v>Mons, Bel</v>
      </c>
      <c r="F8" s="127"/>
      <c r="G8" s="127"/>
      <c r="H8" s="127"/>
      <c r="I8" s="127"/>
      <c r="J8" s="247">
        <f t="shared" ref="J8:J41" si="0">+T8</f>
        <v>0</v>
      </c>
      <c r="K8" s="68"/>
      <c r="L8" s="41"/>
      <c r="T8" s="202">
        <f t="shared" ref="T8:T71" si="1">SUM(U8:Y8)</f>
        <v>0</v>
      </c>
      <c r="U8" s="202">
        <f>+'Labour and Options'!S7</f>
        <v>0</v>
      </c>
      <c r="W8" s="202">
        <f>+Travel!L8</f>
        <v>0</v>
      </c>
      <c r="X8" s="202">
        <f>+ODC!K8</f>
        <v>0</v>
      </c>
    </row>
    <row r="9" spans="1:24" x14ac:dyDescent="0.35">
      <c r="B9" s="248" t="str">
        <f>+'CLIN Detail list'!P10</f>
        <v>5.1.1    Project Management Office (PMO)</v>
      </c>
      <c r="C9" s="68" t="str">
        <f>+IF('CLIN Detail list'!C10=0,"   ----",'CLIN Detail list'!C10)</f>
        <v>SOW § 11</v>
      </c>
      <c r="D9" s="68" t="str">
        <f>+IF('CLIN Detail list'!H10=0,"   ----",'CLIN Detail list'!H10)</f>
        <v xml:space="preserve">   ----</v>
      </c>
      <c r="E9" s="68" t="str">
        <f>+IF('CLIN Detail list'!I10=0,"   ----",'CLIN Detail list'!I10)</f>
        <v>Mons, Bel</v>
      </c>
      <c r="F9" s="68"/>
      <c r="G9" s="68"/>
      <c r="H9" s="68"/>
      <c r="I9" s="68"/>
      <c r="J9" s="177">
        <f t="shared" si="0"/>
        <v>0</v>
      </c>
      <c r="K9" s="68"/>
      <c r="L9" s="41"/>
      <c r="T9" s="202">
        <f t="shared" si="1"/>
        <v>0</v>
      </c>
      <c r="U9" s="202">
        <f>+'Labour and Options'!S8</f>
        <v>0</v>
      </c>
      <c r="W9" s="202">
        <f>+Travel!L9</f>
        <v>0</v>
      </c>
      <c r="X9" s="202">
        <f>+ODC!K9</f>
        <v>0</v>
      </c>
    </row>
    <row r="10" spans="1:24" x14ac:dyDescent="0.35">
      <c r="B10" s="248" t="str">
        <f>+'CLIN Detail list'!P11</f>
        <v>5.1.2    Project Management Plan</v>
      </c>
      <c r="C10" s="68" t="str">
        <f>+IF('CLIN Detail list'!C11=0,"   ----",'CLIN Detail list'!C11)</f>
        <v>SOW § 11.1.1.1</v>
      </c>
      <c r="D10" s="68" t="str">
        <f>+IF('CLIN Detail list'!H11=0,"   ----",'CLIN Detail list'!H11)</f>
        <v xml:space="preserve">   ----</v>
      </c>
      <c r="E10" s="68" t="str">
        <f>+IF('CLIN Detail list'!I11=0,"   ----",'CLIN Detail list'!I11)</f>
        <v>Mons, Bel</v>
      </c>
      <c r="F10" s="68"/>
      <c r="G10" s="68"/>
      <c r="H10" s="68"/>
      <c r="I10" s="68"/>
      <c r="J10" s="177">
        <f t="shared" si="0"/>
        <v>0</v>
      </c>
      <c r="K10" s="68"/>
      <c r="L10" s="41"/>
      <c r="T10" s="202">
        <f t="shared" si="1"/>
        <v>0</v>
      </c>
      <c r="U10" s="202">
        <f>+'Labour and Options'!S9</f>
        <v>0</v>
      </c>
      <c r="W10" s="202">
        <f>+Travel!L10</f>
        <v>0</v>
      </c>
      <c r="X10" s="202">
        <f>+ODC!K10</f>
        <v>0</v>
      </c>
    </row>
    <row r="11" spans="1:24" x14ac:dyDescent="0.35">
      <c r="B11" s="248" t="str">
        <f>+'CLIN Detail list'!P12</f>
        <v>5.1.3    Project Master Schedule (PMS)</v>
      </c>
      <c r="C11" s="68" t="str">
        <f>+IF('CLIN Detail list'!C12=0,"   ----",'CLIN Detail list'!C12)</f>
        <v>SOW § 11.1.1.2</v>
      </c>
      <c r="D11" s="68" t="str">
        <f>+IF('CLIN Detail list'!H12=0,"   ----",'CLIN Detail list'!H12)</f>
        <v xml:space="preserve">   ----</v>
      </c>
      <c r="E11" s="68" t="str">
        <f>+IF('CLIN Detail list'!I12=0,"   ----",'CLIN Detail list'!I12)</f>
        <v>Mons, Bel</v>
      </c>
      <c r="F11" s="68"/>
      <c r="G11" s="68"/>
      <c r="H11" s="68"/>
      <c r="I11" s="68"/>
      <c r="J11" s="177">
        <f t="shared" si="0"/>
        <v>0</v>
      </c>
      <c r="K11" s="68"/>
      <c r="L11" s="41"/>
      <c r="T11" s="202">
        <f t="shared" si="1"/>
        <v>0</v>
      </c>
      <c r="U11" s="202">
        <f>+'Labour and Options'!S10</f>
        <v>0</v>
      </c>
      <c r="W11" s="202">
        <f>+Travel!L11</f>
        <v>0</v>
      </c>
      <c r="X11" s="202">
        <f>+ODC!K11</f>
        <v>0</v>
      </c>
    </row>
    <row r="12" spans="1:24" x14ac:dyDescent="0.35">
      <c r="B12" s="248" t="str">
        <f>+'CLIN Detail list'!P13</f>
        <v>5.1.4    Project Work Breakdown Structure (WBS)</v>
      </c>
      <c r="C12" s="68" t="str">
        <f>+IF('CLIN Detail list'!C13=0,"   ----",'CLIN Detail list'!C13)</f>
        <v>SOW § 11.1.1.3</v>
      </c>
      <c r="D12" s="68" t="str">
        <f>+IF('CLIN Detail list'!H13=0,"   ----",'CLIN Detail list'!H13)</f>
        <v xml:space="preserve">   ----</v>
      </c>
      <c r="E12" s="68" t="str">
        <f>+IF('CLIN Detail list'!I13=0,"   ----",'CLIN Detail list'!I13)</f>
        <v>Mons, Bel</v>
      </c>
      <c r="F12" s="68"/>
      <c r="G12" s="68"/>
      <c r="H12" s="68"/>
      <c r="I12" s="68"/>
      <c r="J12" s="177">
        <f t="shared" ref="J12" si="2">+T12</f>
        <v>0</v>
      </c>
      <c r="K12" s="68"/>
      <c r="L12" s="41"/>
      <c r="T12" s="202">
        <f t="shared" si="1"/>
        <v>0</v>
      </c>
      <c r="U12" s="202">
        <f>+'Labour and Options'!S11</f>
        <v>0</v>
      </c>
      <c r="W12" s="202">
        <f>+Travel!L12</f>
        <v>0</v>
      </c>
      <c r="X12" s="202">
        <f>+ODC!K12</f>
        <v>0</v>
      </c>
    </row>
    <row r="13" spans="1:24" x14ac:dyDescent="0.35">
      <c r="B13" s="248" t="str">
        <f>+'CLIN Detail list'!P14</f>
        <v>5.1.5    RAID Log</v>
      </c>
      <c r="C13" s="68" t="str">
        <f>+IF('CLIN Detail list'!C14=0,"   ----",'CLIN Detail list'!C14)</f>
        <v>SOW § 3.4</v>
      </c>
      <c r="D13" s="68" t="str">
        <f>+IF('CLIN Detail list'!H14=0,"   ----",'CLIN Detail list'!H14)</f>
        <v xml:space="preserve">   ----</v>
      </c>
      <c r="E13" s="68" t="str">
        <f>+IF('CLIN Detail list'!I14=0,"   ----",'CLIN Detail list'!I14)</f>
        <v>Mons, Bel</v>
      </c>
      <c r="F13" s="68"/>
      <c r="G13" s="68"/>
      <c r="H13" s="68"/>
      <c r="I13" s="68"/>
      <c r="J13" s="177">
        <f t="shared" si="0"/>
        <v>0</v>
      </c>
      <c r="K13" s="68"/>
      <c r="L13" s="41"/>
      <c r="T13" s="202">
        <f t="shared" si="1"/>
        <v>0</v>
      </c>
      <c r="U13" s="202">
        <f>+'Labour and Options'!S12</f>
        <v>0</v>
      </c>
      <c r="W13" s="202">
        <f>+Travel!L13</f>
        <v>0</v>
      </c>
      <c r="X13" s="202">
        <f>+ODC!K13</f>
        <v>0</v>
      </c>
    </row>
    <row r="14" spans="1:24" x14ac:dyDescent="0.35">
      <c r="B14" s="248" t="str">
        <f>+'CLIN Detail list'!P15</f>
        <v>5.1.6    Lessons Identified/Learned Log</v>
      </c>
      <c r="C14" s="68" t="str">
        <f>+IF('CLIN Detail list'!C15=0,"   ----",'CLIN Detail list'!C15)</f>
        <v>SOW § 6.4</v>
      </c>
      <c r="D14" s="68" t="str">
        <f>+IF('CLIN Detail list'!H15=0,"   ----",'CLIN Detail list'!H15)</f>
        <v xml:space="preserve">   ----</v>
      </c>
      <c r="E14" s="68" t="str">
        <f>+IF('CLIN Detail list'!I15=0,"   ----",'CLIN Detail list'!I15)</f>
        <v>Mons, Bel</v>
      </c>
      <c r="F14" s="68"/>
      <c r="G14" s="68"/>
      <c r="H14" s="68"/>
      <c r="I14" s="68"/>
      <c r="J14" s="177">
        <f t="shared" si="0"/>
        <v>0</v>
      </c>
      <c r="K14" s="68"/>
      <c r="L14" s="41"/>
      <c r="T14" s="202">
        <f t="shared" si="1"/>
        <v>0</v>
      </c>
      <c r="U14" s="202">
        <f>+'Labour and Options'!S13</f>
        <v>0</v>
      </c>
      <c r="W14" s="202">
        <f>+Travel!L14</f>
        <v>0</v>
      </c>
      <c r="X14" s="202">
        <f>+ODC!K14</f>
        <v>0</v>
      </c>
    </row>
    <row r="15" spans="1:24" x14ac:dyDescent="0.35">
      <c r="B15" s="248" t="str">
        <f>+'CLIN Detail list'!P16</f>
        <v>5.1.7    Communication Plan</v>
      </c>
      <c r="C15" s="68" t="str">
        <f>+IF('CLIN Detail list'!C16=0,"   ----",'CLIN Detail list'!C16)</f>
        <v>SOW § 18.6</v>
      </c>
      <c r="D15" s="68" t="str">
        <f>+IF('CLIN Detail list'!H16=0,"   ----",'CLIN Detail list'!H16)</f>
        <v xml:space="preserve">   ----</v>
      </c>
      <c r="E15" s="68" t="str">
        <f>+IF('CLIN Detail list'!I16=0,"   ----",'CLIN Detail list'!I16)</f>
        <v>Mons, Bel</v>
      </c>
      <c r="F15" s="68"/>
      <c r="G15" s="68"/>
      <c r="H15" s="68"/>
      <c r="I15" s="68"/>
      <c r="J15" s="177">
        <f t="shared" si="0"/>
        <v>0</v>
      </c>
      <c r="K15" s="68"/>
      <c r="L15" s="41"/>
      <c r="T15" s="202">
        <f t="shared" si="1"/>
        <v>0</v>
      </c>
      <c r="U15" s="202">
        <f>+'Labour and Options'!S14</f>
        <v>0</v>
      </c>
      <c r="W15" s="202">
        <f>+Travel!L15</f>
        <v>0</v>
      </c>
      <c r="X15" s="202">
        <f>+ODC!K15</f>
        <v>0</v>
      </c>
    </row>
    <row r="16" spans="1:24" x14ac:dyDescent="0.35">
      <c r="B16" s="248" t="str">
        <f>+'CLIN Detail list'!P17</f>
        <v>5.1.8    Issues &amp; Risk Log</v>
      </c>
      <c r="C16" s="68" t="str">
        <f>+IF('CLIN Detail list'!C17=0,"   ----",'CLIN Detail list'!C17)</f>
        <v>SOW § 11.5.1</v>
      </c>
      <c r="D16" s="68" t="str">
        <f>+IF('CLIN Detail list'!H17=0,"   ----",'CLIN Detail list'!H17)</f>
        <v xml:space="preserve">   ----</v>
      </c>
      <c r="E16" s="68" t="str">
        <f>+IF('CLIN Detail list'!I17=0,"   ----",'CLIN Detail list'!I17)</f>
        <v>Mons, Bel</v>
      </c>
      <c r="F16" s="68"/>
      <c r="G16" s="68"/>
      <c r="H16" s="68"/>
      <c r="I16" s="68"/>
      <c r="J16" s="177">
        <f t="shared" si="0"/>
        <v>0</v>
      </c>
      <c r="K16" s="68"/>
      <c r="L16" s="41"/>
      <c r="T16" s="202">
        <f t="shared" si="1"/>
        <v>0</v>
      </c>
      <c r="U16" s="202">
        <f>+'Labour and Options'!S15</f>
        <v>0</v>
      </c>
      <c r="W16" s="202">
        <f>+Travel!L16</f>
        <v>0</v>
      </c>
      <c r="X16" s="202">
        <f>+ODC!K16</f>
        <v>0</v>
      </c>
    </row>
    <row r="17" spans="2:24" x14ac:dyDescent="0.35">
      <c r="B17" s="248" t="str">
        <f>+'CLIN Detail list'!P18</f>
        <v>5.1.9    Project Meeting Website</v>
      </c>
      <c r="C17" s="68" t="str">
        <f>+IF('CLIN Detail list'!C18=0,"   ----",'CLIN Detail list'!C18)</f>
        <v>SOW § 11</v>
      </c>
      <c r="D17" s="68" t="str">
        <f>+IF('CLIN Detail list'!H18=0,"   ----",'CLIN Detail list'!H18)</f>
        <v xml:space="preserve">   ----</v>
      </c>
      <c r="E17" s="68" t="str">
        <f>+IF('CLIN Detail list'!I18=0,"   ----",'CLIN Detail list'!I18)</f>
        <v>Mons, Bel</v>
      </c>
      <c r="F17" s="68"/>
      <c r="G17" s="68"/>
      <c r="H17" s="68"/>
      <c r="I17" s="68"/>
      <c r="J17" s="177">
        <f t="shared" si="0"/>
        <v>0</v>
      </c>
      <c r="K17" s="68"/>
      <c r="L17" s="41"/>
      <c r="T17" s="202">
        <f t="shared" si="1"/>
        <v>0</v>
      </c>
      <c r="U17" s="202">
        <f>+'Labour and Options'!S16</f>
        <v>0</v>
      </c>
      <c r="W17" s="202">
        <f>+Travel!L17</f>
        <v>0</v>
      </c>
      <c r="X17" s="202">
        <f>+ODC!K17</f>
        <v>0</v>
      </c>
    </row>
    <row r="18" spans="2:24" x14ac:dyDescent="0.35">
      <c r="B18" s="248" t="str">
        <f>+'CLIN Detail list'!P19</f>
        <v>5.1.10    Configuration Management Database</v>
      </c>
      <c r="C18" s="68" t="str">
        <f>+IF('CLIN Detail list'!C19=0,"   ----",'CLIN Detail list'!C19)</f>
        <v>SOW § 12</v>
      </c>
      <c r="D18" s="68" t="str">
        <f>+IF('CLIN Detail list'!H19=0,"   ----",'CLIN Detail list'!H19)</f>
        <v xml:space="preserve">   ----</v>
      </c>
      <c r="E18" s="68" t="str">
        <f>+IF('CLIN Detail list'!I19=0,"   ----",'CLIN Detail list'!I19)</f>
        <v>Mons, Bel</v>
      </c>
      <c r="F18" s="68"/>
      <c r="G18" s="68"/>
      <c r="H18" s="68"/>
      <c r="I18" s="68"/>
      <c r="J18" s="177">
        <f t="shared" si="0"/>
        <v>0</v>
      </c>
      <c r="K18" s="68"/>
      <c r="L18" s="41"/>
      <c r="T18" s="202">
        <f t="shared" si="1"/>
        <v>0</v>
      </c>
      <c r="U18" s="202">
        <f>+'Labour and Options'!S17</f>
        <v>0</v>
      </c>
      <c r="W18" s="202">
        <f>+Travel!L18</f>
        <v>0</v>
      </c>
      <c r="X18" s="202">
        <f>+ODC!K18</f>
        <v>0</v>
      </c>
    </row>
    <row r="19" spans="2:24" x14ac:dyDescent="0.35">
      <c r="B19" s="248" t="str">
        <f>+'CLIN Detail list'!P20</f>
        <v>5.1.11    System Design</v>
      </c>
      <c r="C19" s="68" t="str">
        <f>+IF('CLIN Detail list'!C20=0,"   ----",'CLIN Detail list'!C20)</f>
        <v>SOW § 11</v>
      </c>
      <c r="D19" s="68" t="str">
        <f>+IF('CLIN Detail list'!H20=0,"   ----",'CLIN Detail list'!H20)</f>
        <v xml:space="preserve">   ----</v>
      </c>
      <c r="E19" s="68" t="str">
        <f>+IF('CLIN Detail list'!I20=0,"   ----",'CLIN Detail list'!I20)</f>
        <v>Mons, Bel</v>
      </c>
      <c r="F19" s="68"/>
      <c r="G19" s="68"/>
      <c r="H19" s="68"/>
      <c r="I19" s="68"/>
      <c r="J19" s="177">
        <f t="shared" si="0"/>
        <v>0</v>
      </c>
      <c r="K19" s="68"/>
      <c r="L19" s="41"/>
      <c r="T19" s="202">
        <f t="shared" si="1"/>
        <v>0</v>
      </c>
      <c r="U19" s="202">
        <f>+'Labour and Options'!S18</f>
        <v>0</v>
      </c>
      <c r="W19" s="202">
        <f>+Travel!L19</f>
        <v>0</v>
      </c>
      <c r="X19" s="202">
        <f>+ODC!K19</f>
        <v>0</v>
      </c>
    </row>
    <row r="20" spans="2:24" x14ac:dyDescent="0.35">
      <c r="B20" s="248" t="str">
        <f>+'CLIN Detail list'!P21</f>
        <v>5.1.12    Performance Reporting</v>
      </c>
      <c r="C20" s="68" t="str">
        <f>+IF('CLIN Detail list'!C21=0,"   ----",'CLIN Detail list'!C21)</f>
        <v>SOW § 14</v>
      </c>
      <c r="D20" s="68" t="str">
        <f>+IF('CLIN Detail list'!H21=0,"   ----",'CLIN Detail list'!H21)</f>
        <v xml:space="preserve">   ----</v>
      </c>
      <c r="E20" s="68" t="str">
        <f>+IF('CLIN Detail list'!I21=0,"   ----",'CLIN Detail list'!I21)</f>
        <v>Mons, Bel</v>
      </c>
      <c r="F20" s="68"/>
      <c r="G20" s="68"/>
      <c r="H20" s="68"/>
      <c r="I20" s="68"/>
      <c r="J20" s="177">
        <f t="shared" si="0"/>
        <v>0</v>
      </c>
      <c r="K20" s="68"/>
      <c r="L20" s="41"/>
      <c r="T20" s="202">
        <f t="shared" si="1"/>
        <v>0</v>
      </c>
      <c r="U20" s="202">
        <f>+'Labour and Options'!S19</f>
        <v>0</v>
      </c>
      <c r="W20" s="202">
        <f>+Travel!L20</f>
        <v>0</v>
      </c>
      <c r="X20" s="202">
        <f>+ODC!K20</f>
        <v>0</v>
      </c>
    </row>
    <row r="21" spans="2:24" x14ac:dyDescent="0.35">
      <c r="B21" s="248" t="str">
        <f>+'CLIN Detail list'!P22</f>
        <v xml:space="preserve">5.1.13    Project Review Meetings </v>
      </c>
      <c r="C21" s="68" t="str">
        <f>+IF('CLIN Detail list'!C22=0,"   ----",'CLIN Detail list'!C22)</f>
        <v>SOW § 11</v>
      </c>
      <c r="D21" s="68" t="str">
        <f>+IF('CLIN Detail list'!H22=0,"   ----",'CLIN Detail list'!H22)</f>
        <v xml:space="preserve">   ----</v>
      </c>
      <c r="E21" s="68" t="str">
        <f>+IF('CLIN Detail list'!I22=0,"   ----",'CLIN Detail list'!I22)</f>
        <v>Mons, Bel</v>
      </c>
      <c r="F21" s="68"/>
      <c r="G21" s="68"/>
      <c r="H21" s="68"/>
      <c r="I21" s="68"/>
      <c r="J21" s="177">
        <f t="shared" si="0"/>
        <v>0</v>
      </c>
      <c r="K21" s="68"/>
      <c r="L21" s="41"/>
      <c r="T21" s="202">
        <f t="shared" si="1"/>
        <v>0</v>
      </c>
      <c r="U21" s="202">
        <f>+'Labour and Options'!S20</f>
        <v>0</v>
      </c>
      <c r="W21" s="202">
        <f>+Travel!L21</f>
        <v>0</v>
      </c>
      <c r="X21" s="202">
        <f>+ODC!K21</f>
        <v>0</v>
      </c>
    </row>
    <row r="22" spans="2:24" x14ac:dyDescent="0.35">
      <c r="B22" s="248" t="str">
        <f>+'CLIN Detail list'!P23</f>
        <v>5.1.14    Project Meeting Minutes</v>
      </c>
      <c r="C22" s="68" t="str">
        <f>+IF('CLIN Detail list'!C23=0,"   ----",'CLIN Detail list'!C23)</f>
        <v>SOW § 11.1.2</v>
      </c>
      <c r="D22" s="68" t="str">
        <f>+IF('CLIN Detail list'!H23=0,"   ----",'CLIN Detail list'!H23)</f>
        <v xml:space="preserve">   ----</v>
      </c>
      <c r="E22" s="68" t="str">
        <f>+IF('CLIN Detail list'!I23=0,"   ----",'CLIN Detail list'!I23)</f>
        <v>Mons, Bel</v>
      </c>
      <c r="F22" s="68"/>
      <c r="G22" s="68"/>
      <c r="H22" s="68"/>
      <c r="I22" s="68"/>
      <c r="J22" s="177">
        <f t="shared" si="0"/>
        <v>0</v>
      </c>
      <c r="K22" s="68"/>
      <c r="L22" s="41"/>
      <c r="T22" s="202">
        <f t="shared" si="1"/>
        <v>0</v>
      </c>
      <c r="U22" s="202">
        <f>+'Labour and Options'!S21</f>
        <v>0</v>
      </c>
      <c r="W22" s="202">
        <f>+Travel!L22</f>
        <v>0</v>
      </c>
      <c r="X22" s="202">
        <f>+ODC!K22</f>
        <v>0</v>
      </c>
    </row>
    <row r="23" spans="2:24" x14ac:dyDescent="0.35">
      <c r="B23" s="237" t="str">
        <f>+'CLIN Detail list'!P24</f>
        <v>5.2    Service Strategy</v>
      </c>
      <c r="C23" s="127" t="str">
        <f>+IF('CLIN Detail list'!C24=0,"   ----",'CLIN Detail list'!C24)</f>
        <v xml:space="preserve">   ----</v>
      </c>
      <c r="D23" s="127" t="str">
        <f>+IF('CLIN Detail list'!H24=0,"   ----",'CLIN Detail list'!H24)</f>
        <v>DAEDC +19 Months</v>
      </c>
      <c r="E23" s="127" t="str">
        <f>+IF('CLIN Detail list'!I24=0,"   ----",'CLIN Detail list'!I24)</f>
        <v>Mons, Bel</v>
      </c>
      <c r="F23" s="127"/>
      <c r="G23" s="127"/>
      <c r="H23" s="127"/>
      <c r="I23" s="127"/>
      <c r="J23" s="247">
        <f t="shared" si="0"/>
        <v>0</v>
      </c>
      <c r="K23" s="68"/>
      <c r="L23" s="41"/>
      <c r="T23" s="202">
        <f t="shared" si="1"/>
        <v>0</v>
      </c>
      <c r="U23" s="202">
        <f>+'Labour and Options'!S22</f>
        <v>0</v>
      </c>
      <c r="W23" s="202">
        <f>+Travel!L23</f>
        <v>0</v>
      </c>
      <c r="X23" s="202">
        <f>+ODC!K23</f>
        <v>0</v>
      </c>
    </row>
    <row r="24" spans="2:24" x14ac:dyDescent="0.35">
      <c r="B24" s="248" t="str">
        <f>+'CLIN Detail list'!P25</f>
        <v xml:space="preserve">5.2.1    Knowledge Transfer Activities </v>
      </c>
      <c r="C24" s="68" t="str">
        <f>+IF('CLIN Detail list'!C25=0,"   ----",'CLIN Detail list'!C25)</f>
        <v>SOW § 14</v>
      </c>
      <c r="D24" s="68" t="str">
        <f>+IF('CLIN Detail list'!H25=0,"   ----",'CLIN Detail list'!H25)</f>
        <v xml:space="preserve">   ----</v>
      </c>
      <c r="E24" s="68" t="str">
        <f>+IF('CLIN Detail list'!I25=0,"   ----",'CLIN Detail list'!I25)</f>
        <v>Mons, Bel</v>
      </c>
      <c r="F24" s="68"/>
      <c r="G24" s="68"/>
      <c r="H24" s="68"/>
      <c r="I24" s="68"/>
      <c r="J24" s="177">
        <f t="shared" si="0"/>
        <v>0</v>
      </c>
      <c r="K24" s="68"/>
      <c r="L24" s="41"/>
      <c r="T24" s="202">
        <f t="shared" si="1"/>
        <v>0</v>
      </c>
      <c r="U24" s="202">
        <f>+'Labour and Options'!S23</f>
        <v>0</v>
      </c>
      <c r="W24" s="202">
        <f>+Travel!L24</f>
        <v>0</v>
      </c>
      <c r="X24" s="202">
        <f>+ODC!K24</f>
        <v>0</v>
      </c>
    </row>
    <row r="25" spans="2:24" x14ac:dyDescent="0.35">
      <c r="B25" s="248" t="str">
        <f>+'CLIN Detail list'!P26</f>
        <v>5.2.2    Testing/Development Environment</v>
      </c>
      <c r="C25" s="68" t="str">
        <f>+IF('CLIN Detail list'!C26=0,"   ----",'CLIN Detail list'!C26)</f>
        <v>SOW § 15</v>
      </c>
      <c r="D25" s="68" t="str">
        <f>+IF('CLIN Detail list'!H26=0,"   ----",'CLIN Detail list'!H26)</f>
        <v xml:space="preserve">   ----</v>
      </c>
      <c r="E25" s="68" t="str">
        <f>+IF('CLIN Detail list'!I26=0,"   ----",'CLIN Detail list'!I26)</f>
        <v>Mons, Bel</v>
      </c>
      <c r="F25" s="68"/>
      <c r="G25" s="68"/>
      <c r="H25" s="68"/>
      <c r="I25" s="68"/>
      <c r="J25" s="177">
        <f t="shared" si="0"/>
        <v>0</v>
      </c>
      <c r="K25" s="68"/>
      <c r="L25" s="41"/>
      <c r="T25" s="202">
        <f t="shared" si="1"/>
        <v>0</v>
      </c>
      <c r="U25" s="202">
        <f>+'Labour and Options'!S24</f>
        <v>0</v>
      </c>
      <c r="W25" s="202">
        <f>+Travel!L25</f>
        <v>0</v>
      </c>
      <c r="X25" s="202">
        <f>+ODC!K25</f>
        <v>0</v>
      </c>
    </row>
    <row r="26" spans="2:24" x14ac:dyDescent="0.35">
      <c r="B26" s="248" t="str">
        <f>+'CLIN Detail list'!P27</f>
        <v>5.2.3    Joint Technical Review (JTR)</v>
      </c>
      <c r="C26" s="68" t="str">
        <f>+IF('CLIN Detail list'!C27=0,"   ----",'CLIN Detail list'!C27)</f>
        <v>SOW § 3.4</v>
      </c>
      <c r="D26" s="68" t="str">
        <f>+IF('CLIN Detail list'!H27=0,"   ----",'CLIN Detail list'!H27)</f>
        <v xml:space="preserve">   ----</v>
      </c>
      <c r="E26" s="68" t="str">
        <f>+IF('CLIN Detail list'!I27=0,"   ----",'CLIN Detail list'!I27)</f>
        <v>Mons, Bel</v>
      </c>
      <c r="F26" s="68"/>
      <c r="G26" s="68"/>
      <c r="H26" s="68"/>
      <c r="I26" s="68"/>
      <c r="J26" s="177">
        <f t="shared" si="0"/>
        <v>0</v>
      </c>
      <c r="K26" s="68"/>
      <c r="L26" s="41"/>
      <c r="T26" s="202">
        <f t="shared" si="1"/>
        <v>0</v>
      </c>
      <c r="U26" s="202">
        <f>+'Labour and Options'!S25</f>
        <v>0</v>
      </c>
      <c r="W26" s="202">
        <f>+Travel!L26</f>
        <v>0</v>
      </c>
      <c r="X26" s="202">
        <f>+ODC!K26</f>
        <v>0</v>
      </c>
    </row>
    <row r="27" spans="2:24" x14ac:dyDescent="0.35">
      <c r="B27" s="248" t="str">
        <f>+'CLIN Detail list'!P28</f>
        <v>5.2.4    Security Design/Analysis</v>
      </c>
      <c r="C27" s="68" t="str">
        <f>+IF('CLIN Detail list'!C28=0,"   ----",'CLIN Detail list'!C28)</f>
        <v>SOW § 3.5</v>
      </c>
      <c r="D27" s="68" t="str">
        <f>+IF('CLIN Detail list'!H28=0,"   ----",'CLIN Detail list'!H28)</f>
        <v xml:space="preserve">   ----</v>
      </c>
      <c r="E27" s="68" t="str">
        <f>+IF('CLIN Detail list'!I28=0,"   ----",'CLIN Detail list'!I28)</f>
        <v>Mons, Bel</v>
      </c>
      <c r="F27" s="68"/>
      <c r="G27" s="68"/>
      <c r="H27" s="68"/>
      <c r="I27" s="68"/>
      <c r="J27" s="177">
        <f t="shared" si="0"/>
        <v>0</v>
      </c>
      <c r="K27" s="68"/>
      <c r="L27" s="41"/>
      <c r="T27" s="202">
        <f t="shared" si="1"/>
        <v>0</v>
      </c>
      <c r="U27" s="202">
        <f>+'Labour and Options'!S26</f>
        <v>0</v>
      </c>
      <c r="W27" s="202">
        <f>+Travel!L27</f>
        <v>0</v>
      </c>
      <c r="X27" s="202">
        <f>+ODC!K27</f>
        <v>0</v>
      </c>
    </row>
    <row r="28" spans="2:24" x14ac:dyDescent="0.35">
      <c r="B28" s="248" t="str">
        <f>+'CLIN Detail list'!P29</f>
        <v>5.2.5    Design Review</v>
      </c>
      <c r="C28" s="68" t="str">
        <f>+IF('CLIN Detail list'!C29=0,"   ----",'CLIN Detail list'!C29)</f>
        <v>SOW 11.2.1.4</v>
      </c>
      <c r="D28" s="68" t="str">
        <f>+IF('CLIN Detail list'!H29=0,"   ----",'CLIN Detail list'!H29)</f>
        <v xml:space="preserve">   ----</v>
      </c>
      <c r="E28" s="68" t="str">
        <f>+IF('CLIN Detail list'!I29=0,"   ----",'CLIN Detail list'!I29)</f>
        <v>Mons, Bel</v>
      </c>
      <c r="F28" s="68"/>
      <c r="G28" s="68"/>
      <c r="H28" s="68"/>
      <c r="I28" s="68"/>
      <c r="J28" s="177">
        <f t="shared" si="0"/>
        <v>0</v>
      </c>
      <c r="K28" s="68"/>
      <c r="L28" s="41"/>
      <c r="T28" s="202">
        <f t="shared" si="1"/>
        <v>0</v>
      </c>
      <c r="U28" s="202">
        <f>+'Labour and Options'!S27</f>
        <v>0</v>
      </c>
      <c r="W28" s="202">
        <f>+Travel!L28</f>
        <v>0</v>
      </c>
      <c r="X28" s="202">
        <f>+ODC!K28</f>
        <v>0</v>
      </c>
    </row>
    <row r="29" spans="2:24" x14ac:dyDescent="0.35">
      <c r="B29" s="248" t="str">
        <f>+'CLIN Detail list'!P30</f>
        <v>5.2.6    System Requirement Review (SRR) Meeting</v>
      </c>
      <c r="C29" s="68" t="str">
        <f>+IF('CLIN Detail list'!C30=0,"   ----",'CLIN Detail list'!C30)</f>
        <v>SOW § 3.3</v>
      </c>
      <c r="D29" s="68" t="str">
        <f>+IF('CLIN Detail list'!H30=0,"   ----",'CLIN Detail list'!H30)</f>
        <v xml:space="preserve">   ----</v>
      </c>
      <c r="E29" s="68" t="str">
        <f>+IF('CLIN Detail list'!I30=0,"   ----",'CLIN Detail list'!I30)</f>
        <v>Mons, Bel</v>
      </c>
      <c r="F29" s="68"/>
      <c r="G29" s="68"/>
      <c r="H29" s="68"/>
      <c r="I29" s="68"/>
      <c r="J29" s="177">
        <f t="shared" si="0"/>
        <v>0</v>
      </c>
      <c r="K29" s="68"/>
      <c r="L29" s="41"/>
      <c r="T29" s="202">
        <f t="shared" si="1"/>
        <v>0</v>
      </c>
      <c r="U29" s="202">
        <f>+'Labour and Options'!S28</f>
        <v>0</v>
      </c>
      <c r="W29" s="202">
        <f>+Travel!L29</f>
        <v>0</v>
      </c>
      <c r="X29" s="202">
        <f>+ODC!K29</f>
        <v>0</v>
      </c>
    </row>
    <row r="30" spans="2:24" x14ac:dyDescent="0.35">
      <c r="B30" s="248" t="str">
        <f>+'CLIN Detail list'!P31</f>
        <v>5.2.7    Preliminary Design Review (PDR)</v>
      </c>
      <c r="C30" s="68" t="str">
        <f>+IF('CLIN Detail list'!C31=0,"   ----",'CLIN Detail list'!C31)</f>
        <v>SOW § 3.5</v>
      </c>
      <c r="D30" s="68" t="str">
        <f>+IF('CLIN Detail list'!H31=0,"   ----",'CLIN Detail list'!H31)</f>
        <v xml:space="preserve">   ----</v>
      </c>
      <c r="E30" s="68" t="str">
        <f>+IF('CLIN Detail list'!I31=0,"   ----",'CLIN Detail list'!I31)</f>
        <v>Mons, Bel</v>
      </c>
      <c r="F30" s="68"/>
      <c r="G30" s="68"/>
      <c r="H30" s="68"/>
      <c r="I30" s="68"/>
      <c r="J30" s="177">
        <f t="shared" si="0"/>
        <v>0</v>
      </c>
      <c r="K30" s="68"/>
      <c r="L30" s="41"/>
      <c r="T30" s="202">
        <f t="shared" si="1"/>
        <v>0</v>
      </c>
      <c r="U30" s="202">
        <f>+'Labour and Options'!S29</f>
        <v>0</v>
      </c>
      <c r="W30" s="202">
        <f>+Travel!L30</f>
        <v>0</v>
      </c>
      <c r="X30" s="202">
        <f>+ODC!K30</f>
        <v>0</v>
      </c>
    </row>
    <row r="31" spans="2:24" x14ac:dyDescent="0.35">
      <c r="B31" s="237" t="str">
        <f>+'CLIN Detail list'!P32</f>
        <v>5.3    Service Design</v>
      </c>
      <c r="C31" s="127" t="str">
        <f>+IF('CLIN Detail list'!C32=0,"   ----",'CLIN Detail list'!C32)</f>
        <v xml:space="preserve">   ----</v>
      </c>
      <c r="D31" s="127" t="str">
        <f>+IF('CLIN Detail list'!H32=0,"   ----",'CLIN Detail list'!H32)</f>
        <v>DAEDC + 6 Months</v>
      </c>
      <c r="E31" s="127" t="str">
        <f>+IF('CLIN Detail list'!I32=0,"   ----",'CLIN Detail list'!I32)</f>
        <v>Mons, Bel</v>
      </c>
      <c r="F31" s="127"/>
      <c r="G31" s="127"/>
      <c r="H31" s="127"/>
      <c r="I31" s="127"/>
      <c r="J31" s="247">
        <f t="shared" si="0"/>
        <v>0</v>
      </c>
      <c r="K31" s="68"/>
      <c r="L31" s="41"/>
      <c r="T31" s="202">
        <f t="shared" si="1"/>
        <v>0</v>
      </c>
      <c r="U31" s="202">
        <f>+'Labour and Options'!S30</f>
        <v>0</v>
      </c>
      <c r="W31" s="202">
        <f>+Travel!L31</f>
        <v>0</v>
      </c>
      <c r="X31" s="202">
        <f>+ODC!K31</f>
        <v>0</v>
      </c>
    </row>
    <row r="32" spans="2:24" x14ac:dyDescent="0.35">
      <c r="B32" s="248" t="str">
        <f>+'CLIN Detail list'!P33</f>
        <v>5.3.1    Project Status Report (PSR)</v>
      </c>
      <c r="C32" s="68" t="str">
        <f>+IF('CLIN Detail list'!C33=0,"   ----",'CLIN Detail list'!C33)</f>
        <v>SOW § 18.2</v>
      </c>
      <c r="D32" s="68" t="str">
        <f>+IF('CLIN Detail list'!H33=0,"   ----",'CLIN Detail list'!H33)</f>
        <v xml:space="preserve">   ----</v>
      </c>
      <c r="E32" s="68" t="str">
        <f>+IF('CLIN Detail list'!I33=0,"   ----",'CLIN Detail list'!I33)</f>
        <v>Mons, Bel</v>
      </c>
      <c r="F32" s="68"/>
      <c r="G32" s="68"/>
      <c r="H32" s="68"/>
      <c r="I32" s="68"/>
      <c r="J32" s="177">
        <f t="shared" si="0"/>
        <v>0</v>
      </c>
      <c r="K32" s="68"/>
      <c r="L32" s="41"/>
      <c r="T32" s="202">
        <f t="shared" si="1"/>
        <v>0</v>
      </c>
      <c r="U32" s="202">
        <f>+'Labour and Options'!S31</f>
        <v>0</v>
      </c>
      <c r="W32" s="202">
        <f>+Travel!L32</f>
        <v>0</v>
      </c>
      <c r="X32" s="202">
        <f>+ODC!K32</f>
        <v>0</v>
      </c>
    </row>
    <row r="33" spans="2:24" x14ac:dyDescent="0.35">
      <c r="B33" s="248" t="str">
        <f>+'CLIN Detail list'!P34</f>
        <v>5.3.2    System Design Specification (SDS)</v>
      </c>
      <c r="C33" s="68" t="str">
        <f>+IF('CLIN Detail list'!C34=0,"   ----",'CLIN Detail list'!C34)</f>
        <v>SOW § 18.3</v>
      </c>
      <c r="D33" s="68" t="str">
        <f>+IF('CLIN Detail list'!H34=0,"   ----",'CLIN Detail list'!H34)</f>
        <v xml:space="preserve">   ----</v>
      </c>
      <c r="E33" s="68" t="str">
        <f>+IF('CLIN Detail list'!I34=0,"   ----",'CLIN Detail list'!I34)</f>
        <v>Mons, Bel</v>
      </c>
      <c r="F33" s="68"/>
      <c r="G33" s="68"/>
      <c r="H33" s="68"/>
      <c r="I33" s="68"/>
      <c r="J33" s="177">
        <f t="shared" si="0"/>
        <v>0</v>
      </c>
      <c r="K33" s="68"/>
      <c r="L33" s="41"/>
      <c r="T33" s="202">
        <f t="shared" si="1"/>
        <v>0</v>
      </c>
      <c r="U33" s="202">
        <f>+'Labour and Options'!S32</f>
        <v>0</v>
      </c>
      <c r="W33" s="202">
        <f>+Travel!L33</f>
        <v>0</v>
      </c>
      <c r="X33" s="202">
        <f>+ODC!K33</f>
        <v>0</v>
      </c>
    </row>
    <row r="34" spans="2:24" x14ac:dyDescent="0.35">
      <c r="B34" s="248" t="str">
        <f>+'CLIN Detail list'!P35</f>
        <v>5.3.3    System Architecture</v>
      </c>
      <c r="C34" s="68" t="str">
        <f>+IF('CLIN Detail list'!C35=0,"   ----",'CLIN Detail list'!C35)</f>
        <v>SOW § 18.3</v>
      </c>
      <c r="D34" s="68" t="str">
        <f>+IF('CLIN Detail list'!H35=0,"   ----",'CLIN Detail list'!H35)</f>
        <v xml:space="preserve">   ----</v>
      </c>
      <c r="E34" s="68" t="str">
        <f>+IF('CLIN Detail list'!I35=0,"   ----",'CLIN Detail list'!I35)</f>
        <v>Mons, Bel</v>
      </c>
      <c r="F34" s="68"/>
      <c r="G34" s="68"/>
      <c r="H34" s="68"/>
      <c r="I34" s="68"/>
      <c r="J34" s="177">
        <f t="shared" si="0"/>
        <v>0</v>
      </c>
      <c r="K34" s="68"/>
      <c r="L34" s="41"/>
      <c r="T34" s="202">
        <f t="shared" si="1"/>
        <v>0</v>
      </c>
      <c r="U34" s="202">
        <f>+'Labour and Options'!S33</f>
        <v>0</v>
      </c>
      <c r="W34" s="202">
        <f>+Travel!L34</f>
        <v>0</v>
      </c>
      <c r="X34" s="202">
        <f>+ODC!K34</f>
        <v>0</v>
      </c>
    </row>
    <row r="35" spans="2:24" x14ac:dyDescent="0.35">
      <c r="B35" s="248" t="str">
        <f>+'CLIN Detail list'!P36</f>
        <v>5.3.4    Acceptance Plan</v>
      </c>
      <c r="C35" s="68" t="str">
        <f>+IF('CLIN Detail list'!C36=0,"   ----",'CLIN Detail list'!C36)</f>
        <v>SOW § 5.3.1</v>
      </c>
      <c r="D35" s="68" t="str">
        <f>+IF('CLIN Detail list'!H36=0,"   ----",'CLIN Detail list'!H36)</f>
        <v xml:space="preserve">   ----</v>
      </c>
      <c r="E35" s="68" t="str">
        <f>+IF('CLIN Detail list'!I36=0,"   ----",'CLIN Detail list'!I36)</f>
        <v>Mons, Bel</v>
      </c>
      <c r="F35" s="68"/>
      <c r="G35" s="68"/>
      <c r="H35" s="68"/>
      <c r="I35" s="68"/>
      <c r="J35" s="177">
        <f t="shared" si="0"/>
        <v>0</v>
      </c>
      <c r="K35" s="68"/>
      <c r="L35" s="41"/>
      <c r="T35" s="202">
        <f t="shared" si="1"/>
        <v>0</v>
      </c>
      <c r="U35" s="202">
        <f>+'Labour and Options'!S34</f>
        <v>0</v>
      </c>
      <c r="W35" s="202">
        <f>+Travel!L35</f>
        <v>0</v>
      </c>
      <c r="X35" s="202">
        <f>+ODC!K35</f>
        <v>0</v>
      </c>
    </row>
    <row r="36" spans="2:24" x14ac:dyDescent="0.35">
      <c r="B36" s="248" t="str">
        <f>+'CLIN Detail list'!P37</f>
        <v>5.3.5    Project Master Test Plan (PMTP)</v>
      </c>
      <c r="C36" s="68" t="str">
        <f>+IF('CLIN Detail list'!C37=0,"   ----",'CLIN Detail list'!C37)</f>
        <v>SOW § 11.2.1</v>
      </c>
      <c r="D36" s="68" t="str">
        <f>+IF('CLIN Detail list'!H37=0,"   ----",'CLIN Detail list'!H37)</f>
        <v xml:space="preserve">   ----</v>
      </c>
      <c r="E36" s="68" t="str">
        <f>+IF('CLIN Detail list'!I37=0,"   ----",'CLIN Detail list'!I37)</f>
        <v>Mons, Bel</v>
      </c>
      <c r="F36" s="68"/>
      <c r="G36" s="68"/>
      <c r="H36" s="68"/>
      <c r="I36" s="68"/>
      <c r="J36" s="177">
        <f t="shared" si="0"/>
        <v>0</v>
      </c>
      <c r="K36" s="68"/>
      <c r="L36" s="41"/>
      <c r="T36" s="202">
        <f t="shared" si="1"/>
        <v>0</v>
      </c>
      <c r="U36" s="202">
        <f>+'Labour and Options'!S35</f>
        <v>0</v>
      </c>
      <c r="W36" s="202">
        <f>+Travel!L36</f>
        <v>0</v>
      </c>
      <c r="X36" s="202">
        <f>+ODC!K36</f>
        <v>0</v>
      </c>
    </row>
    <row r="37" spans="2:24" x14ac:dyDescent="0.35">
      <c r="B37" s="248" t="str">
        <f>+'CLIN Detail list'!P38</f>
        <v>5.3.6    Requirements Traceability Matrix (RTM)</v>
      </c>
      <c r="C37" s="68" t="str">
        <f>+IF('CLIN Detail list'!C38=0,"   ----",'CLIN Detail list'!C38)</f>
        <v>SOW § 18.4</v>
      </c>
      <c r="D37" s="68" t="str">
        <f>+IF('CLIN Detail list'!H38=0,"   ----",'CLIN Detail list'!H38)</f>
        <v xml:space="preserve">   ----</v>
      </c>
      <c r="E37" s="68" t="str">
        <f>+IF('CLIN Detail list'!I38=0,"   ----",'CLIN Detail list'!I38)</f>
        <v>Mons, Bel</v>
      </c>
      <c r="F37" s="68"/>
      <c r="G37" s="68"/>
      <c r="H37" s="68"/>
      <c r="I37" s="68"/>
      <c r="J37" s="177">
        <f t="shared" si="0"/>
        <v>0</v>
      </c>
      <c r="K37" s="68"/>
      <c r="L37" s="41"/>
      <c r="T37" s="202">
        <f t="shared" si="1"/>
        <v>0</v>
      </c>
      <c r="U37" s="202">
        <f>+'Labour and Options'!S36</f>
        <v>0</v>
      </c>
      <c r="W37" s="202">
        <f>+Travel!L37</f>
        <v>0</v>
      </c>
      <c r="X37" s="202">
        <f>+ODC!K37</f>
        <v>0</v>
      </c>
    </row>
    <row r="38" spans="2:24" x14ac:dyDescent="0.35">
      <c r="B38" s="248" t="str">
        <f>+'CLIN Detail list'!P39</f>
        <v>5.3.7    Service Transition Plan (STP)</v>
      </c>
      <c r="C38" s="68" t="str">
        <f>+IF('CLIN Detail list'!C39=0,"   ----",'CLIN Detail list'!C39)</f>
        <v>SOW § 1.3</v>
      </c>
      <c r="D38" s="68" t="str">
        <f>+IF('CLIN Detail list'!H39=0,"   ----",'CLIN Detail list'!H39)</f>
        <v xml:space="preserve">   ----</v>
      </c>
      <c r="E38" s="68" t="str">
        <f>+IF('CLIN Detail list'!I39=0,"   ----",'CLIN Detail list'!I39)</f>
        <v>Mons, Bel</v>
      </c>
      <c r="F38" s="68"/>
      <c r="G38" s="68"/>
      <c r="H38" s="68"/>
      <c r="I38" s="68"/>
      <c r="J38" s="177">
        <f t="shared" si="0"/>
        <v>0</v>
      </c>
      <c r="K38" s="68"/>
      <c r="L38" s="41"/>
      <c r="T38" s="202">
        <f t="shared" si="1"/>
        <v>0</v>
      </c>
      <c r="U38" s="202">
        <f>+'Labour and Options'!S37</f>
        <v>0</v>
      </c>
      <c r="W38" s="202">
        <f>+Travel!L38</f>
        <v>0</v>
      </c>
      <c r="X38" s="202">
        <f>+ODC!K38</f>
        <v>0</v>
      </c>
    </row>
    <row r="39" spans="2:24" x14ac:dyDescent="0.35">
      <c r="B39" s="248" t="str">
        <f>+'CLIN Detail list'!P40</f>
        <v>5.3.8    User Scenarios (U/S)</v>
      </c>
      <c r="C39" s="68" t="str">
        <f>+IF('CLIN Detail list'!C40=0,"   ----",'CLIN Detail list'!C40)</f>
        <v>SOW § 4.1.1</v>
      </c>
      <c r="D39" s="68" t="str">
        <f>+IF('CLIN Detail list'!H40=0,"   ----",'CLIN Detail list'!H40)</f>
        <v xml:space="preserve">   ----</v>
      </c>
      <c r="E39" s="68" t="str">
        <f>+IF('CLIN Detail list'!I40=0,"   ----",'CLIN Detail list'!I40)</f>
        <v>Mons, Bel</v>
      </c>
      <c r="F39" s="68"/>
      <c r="G39" s="68"/>
      <c r="H39" s="68"/>
      <c r="I39" s="68"/>
      <c r="J39" s="177">
        <f t="shared" si="0"/>
        <v>0</v>
      </c>
      <c r="K39" s="68"/>
      <c r="L39" s="41"/>
      <c r="T39" s="202">
        <f t="shared" si="1"/>
        <v>0</v>
      </c>
      <c r="U39" s="202">
        <f>+'Labour and Options'!S38</f>
        <v>0</v>
      </c>
      <c r="W39" s="202">
        <f>+Travel!L39</f>
        <v>0</v>
      </c>
      <c r="X39" s="202">
        <f>+ODC!K39</f>
        <v>0</v>
      </c>
    </row>
    <row r="40" spans="2:24" x14ac:dyDescent="0.35">
      <c r="B40" s="248" t="str">
        <f>+'CLIN Detail list'!P41</f>
        <v>5.3.9    Operational Acceptance Criteria</v>
      </c>
      <c r="C40" s="68" t="str">
        <f>+IF('CLIN Detail list'!C41=0,"   ----",'CLIN Detail list'!C41)</f>
        <v>SOW § 7.7</v>
      </c>
      <c r="D40" s="68" t="str">
        <f>+IF('CLIN Detail list'!H41=0,"   ----",'CLIN Detail list'!H41)</f>
        <v xml:space="preserve">   ----</v>
      </c>
      <c r="E40" s="68" t="str">
        <f>+IF('CLIN Detail list'!I41=0,"   ----",'CLIN Detail list'!I41)</f>
        <v>Mons, Bel</v>
      </c>
      <c r="F40" s="68"/>
      <c r="G40" s="68"/>
      <c r="H40" s="68"/>
      <c r="I40" s="68"/>
      <c r="J40" s="177">
        <f t="shared" si="0"/>
        <v>0</v>
      </c>
      <c r="K40" s="68"/>
      <c r="L40" s="41"/>
      <c r="T40" s="202">
        <f t="shared" si="1"/>
        <v>0</v>
      </c>
      <c r="U40" s="202">
        <f>+'Labour and Options'!S39</f>
        <v>0</v>
      </c>
      <c r="W40" s="202">
        <f>+Travel!L40</f>
        <v>0</v>
      </c>
      <c r="X40" s="202">
        <f>+ODC!K40</f>
        <v>0</v>
      </c>
    </row>
    <row r="41" spans="2:24" x14ac:dyDescent="0.35">
      <c r="B41" s="248" t="str">
        <f>+'CLIN Detail list'!P42</f>
        <v>5.3.10    Critical Design Review (CDR)</v>
      </c>
      <c r="C41" s="68" t="str">
        <f>+IF('CLIN Detail list'!C42=0,"   ----",'CLIN Detail list'!C42)</f>
        <v>SOW § 3.6</v>
      </c>
      <c r="D41" s="68" t="str">
        <f>+IF('CLIN Detail list'!H42=0,"   ----",'CLIN Detail list'!H42)</f>
        <v xml:space="preserve">   ----</v>
      </c>
      <c r="E41" s="68" t="str">
        <f>+IF('CLIN Detail list'!I42=0,"   ----",'CLIN Detail list'!I42)</f>
        <v>Mons, Bel</v>
      </c>
      <c r="F41" s="68"/>
      <c r="G41" s="68"/>
      <c r="H41" s="68"/>
      <c r="I41" s="68"/>
      <c r="J41" s="177">
        <f t="shared" si="0"/>
        <v>0</v>
      </c>
      <c r="K41" s="68"/>
      <c r="L41" s="41"/>
      <c r="T41" s="202">
        <f t="shared" si="1"/>
        <v>0</v>
      </c>
      <c r="U41" s="202">
        <f>+'Labour and Options'!S40</f>
        <v>0</v>
      </c>
      <c r="W41" s="202">
        <f>+Travel!L41</f>
        <v>0</v>
      </c>
      <c r="X41" s="202">
        <f>+ODC!K41</f>
        <v>0</v>
      </c>
    </row>
    <row r="42" spans="2:24" x14ac:dyDescent="0.35">
      <c r="B42" s="237" t="str">
        <f>+'CLIN Detail list'!P43</f>
        <v>5.4    Service Transition</v>
      </c>
      <c r="C42" s="127" t="str">
        <f>+IF('CLIN Detail list'!C43=0,"   ----",'CLIN Detail list'!C43)</f>
        <v xml:space="preserve">   ----</v>
      </c>
      <c r="D42" s="127" t="str">
        <f>+IF('CLIN Detail list'!H43=0,"   ----",'CLIN Detail list'!H43)</f>
        <v xml:space="preserve">   ----</v>
      </c>
      <c r="E42" s="127" t="str">
        <f>+IF('CLIN Detail list'!I43=0,"   ----",'CLIN Detail list'!I43)</f>
        <v>Mons, Bel</v>
      </c>
      <c r="F42" s="127"/>
      <c r="G42" s="127"/>
      <c r="H42" s="127"/>
      <c r="I42" s="127"/>
      <c r="J42" s="247">
        <f t="shared" ref="J42:J50" si="3">+T42</f>
        <v>0</v>
      </c>
      <c r="K42" s="68"/>
      <c r="L42" s="41"/>
      <c r="T42" s="202">
        <f t="shared" si="1"/>
        <v>0</v>
      </c>
      <c r="U42" s="202">
        <f>+'Labour and Options'!S41</f>
        <v>0</v>
      </c>
      <c r="W42" s="202">
        <f>+Travel!L42</f>
        <v>0</v>
      </c>
      <c r="X42" s="202">
        <f>+ODC!K42</f>
        <v>0</v>
      </c>
    </row>
    <row r="43" spans="2:24" x14ac:dyDescent="0.35">
      <c r="B43" s="153" t="str">
        <f>+'CLIN Detail list'!P44</f>
        <v>5.4.1    Development and Pre-deployment</v>
      </c>
      <c r="C43" s="68" t="str">
        <f>+IF('CLIN Detail list'!C44=0,"   ----",'CLIN Detail list'!C44)</f>
        <v xml:space="preserve">   ----</v>
      </c>
      <c r="D43" s="68" t="str">
        <f>+IF('CLIN Detail list'!H44=0,"   ----",'CLIN Detail list'!H44)</f>
        <v>DAEDC + 11 Months</v>
      </c>
      <c r="E43" s="68" t="str">
        <f>+IF('CLIN Detail list'!I44=0,"   ----",'CLIN Detail list'!I44)</f>
        <v>Mons, Bel</v>
      </c>
      <c r="F43" s="68"/>
      <c r="G43" s="68"/>
      <c r="H43" s="68"/>
      <c r="I43" s="68"/>
      <c r="J43" s="177">
        <f t="shared" si="3"/>
        <v>0</v>
      </c>
      <c r="K43" s="68"/>
      <c r="L43" s="41"/>
      <c r="T43" s="202">
        <f t="shared" si="1"/>
        <v>0</v>
      </c>
      <c r="U43" s="202">
        <f>+'Labour and Options'!S42</f>
        <v>0</v>
      </c>
      <c r="W43" s="202">
        <f>+Travel!L43</f>
        <v>0</v>
      </c>
      <c r="X43" s="202">
        <f>+ODC!K43</f>
        <v>0</v>
      </c>
    </row>
    <row r="44" spans="2:24" hidden="1" x14ac:dyDescent="0.35">
      <c r="B44" s="244" t="str">
        <f>+'CLIN Detail list'!P45</f>
        <v>5.4.1.1    Services Development</v>
      </c>
      <c r="C44" s="68" t="str">
        <f>+IF('CLIN Detail list'!C45=0,"   ----",'CLIN Detail list'!C45)</f>
        <v xml:space="preserve">   ----</v>
      </c>
      <c r="D44" s="68" t="str">
        <f>+IF('CLIN Detail list'!H45=0,"   ----",'CLIN Detail list'!H45)</f>
        <v xml:space="preserve">   ----</v>
      </c>
      <c r="E44" s="68" t="str">
        <f>+IF('CLIN Detail list'!I45=0,"   ----",'CLIN Detail list'!I45)</f>
        <v>Mons, Bel</v>
      </c>
      <c r="F44" s="68"/>
      <c r="G44" s="68"/>
      <c r="H44" s="68"/>
      <c r="I44" s="68"/>
      <c r="J44" s="177">
        <f t="shared" si="3"/>
        <v>0</v>
      </c>
      <c r="K44" s="68"/>
      <c r="L44" s="41"/>
      <c r="T44" s="202">
        <f t="shared" si="1"/>
        <v>0</v>
      </c>
      <c r="U44" s="202">
        <f>+'Labour and Options'!S43</f>
        <v>0</v>
      </c>
      <c r="W44" s="202">
        <f>+Travel!L44</f>
        <v>0</v>
      </c>
      <c r="X44" s="202">
        <f>+ODC!K44</f>
        <v>0</v>
      </c>
    </row>
    <row r="45" spans="2:24" hidden="1" x14ac:dyDescent="0.35">
      <c r="B45" s="245" t="str">
        <f>+'CLIN Detail list'!P46</f>
        <v>5.4.1.2    Training Plan</v>
      </c>
      <c r="C45" s="68" t="str">
        <f>+IF('CLIN Detail list'!C46=0,"   ----",'CLIN Detail list'!C46)</f>
        <v>SOW § 13.3.3</v>
      </c>
      <c r="D45" s="68" t="str">
        <f>+IF('CLIN Detail list'!H46=0,"   ----",'CLIN Detail list'!H46)</f>
        <v xml:space="preserve">   ----</v>
      </c>
      <c r="E45" s="68" t="str">
        <f>+IF('CLIN Detail list'!I46=0,"   ----",'CLIN Detail list'!I46)</f>
        <v>Mons, Bel</v>
      </c>
      <c r="F45" s="68"/>
      <c r="G45" s="68"/>
      <c r="H45" s="68"/>
      <c r="I45" s="68"/>
      <c r="J45" s="177">
        <f t="shared" si="3"/>
        <v>0</v>
      </c>
      <c r="K45" s="68"/>
      <c r="L45" s="41"/>
      <c r="T45" s="202">
        <f t="shared" si="1"/>
        <v>0</v>
      </c>
      <c r="U45" s="202">
        <f>+'Labour and Options'!S44</f>
        <v>0</v>
      </c>
      <c r="W45" s="202">
        <f>+Travel!L45</f>
        <v>0</v>
      </c>
      <c r="X45" s="202">
        <f>+ODC!K45</f>
        <v>0</v>
      </c>
    </row>
    <row r="46" spans="2:24" hidden="1" x14ac:dyDescent="0.35">
      <c r="B46" s="244" t="str">
        <f>+'CLIN Detail list'!P47</f>
        <v>5.4.1.3    Training Needs Analysis (TNA)</v>
      </c>
      <c r="C46" s="68" t="str">
        <f>+IF('CLIN Detail list'!C47=0,"   ----",'CLIN Detail list'!C47)</f>
        <v>SOW § 13.3.2</v>
      </c>
      <c r="D46" s="68" t="str">
        <f>+IF('CLIN Detail list'!H47=0,"   ----",'CLIN Detail list'!H47)</f>
        <v xml:space="preserve">   ----</v>
      </c>
      <c r="E46" s="68" t="str">
        <f>+IF('CLIN Detail list'!I47=0,"   ----",'CLIN Detail list'!I47)</f>
        <v>Mons, Bel</v>
      </c>
      <c r="F46" s="68"/>
      <c r="G46" s="68"/>
      <c r="H46" s="68"/>
      <c r="I46" s="68"/>
      <c r="J46" s="177">
        <f t="shared" si="3"/>
        <v>0</v>
      </c>
      <c r="K46" s="68"/>
      <c r="L46" s="41"/>
      <c r="T46" s="202">
        <f t="shared" si="1"/>
        <v>0</v>
      </c>
      <c r="U46" s="202">
        <f>+'Labour and Options'!S45</f>
        <v>0</v>
      </c>
      <c r="W46" s="202">
        <f>+Travel!L46</f>
        <v>0</v>
      </c>
      <c r="X46" s="202">
        <f>+ODC!K46</f>
        <v>0</v>
      </c>
    </row>
    <row r="47" spans="2:24" hidden="1" x14ac:dyDescent="0.35">
      <c r="B47" s="245" t="str">
        <f>+'CLIN Detail list'!P48</f>
        <v>5.4.1.4    Design and Develop Training Program</v>
      </c>
      <c r="C47" s="68" t="str">
        <f>+IF('CLIN Detail list'!C48=0,"   ----",'CLIN Detail list'!C48)</f>
        <v>SOW § 13.3</v>
      </c>
      <c r="D47" s="68" t="str">
        <f>+IF('CLIN Detail list'!H48=0,"   ----",'CLIN Detail list'!H48)</f>
        <v xml:space="preserve">   ----</v>
      </c>
      <c r="E47" s="68" t="str">
        <f>+IF('CLIN Detail list'!I48=0,"   ----",'CLIN Detail list'!I48)</f>
        <v>Mons, Bel</v>
      </c>
      <c r="F47" s="68"/>
      <c r="G47" s="68"/>
      <c r="H47" s="68"/>
      <c r="I47" s="68"/>
      <c r="J47" s="177">
        <f t="shared" si="3"/>
        <v>0</v>
      </c>
      <c r="K47" s="68"/>
      <c r="L47" s="41"/>
      <c r="T47" s="202">
        <f t="shared" si="1"/>
        <v>0</v>
      </c>
      <c r="U47" s="202">
        <f>+'Labour and Options'!S46</f>
        <v>0</v>
      </c>
      <c r="W47" s="202">
        <f>+Travel!L47</f>
        <v>0</v>
      </c>
      <c r="X47" s="202">
        <f>+ODC!K47</f>
        <v>0</v>
      </c>
    </row>
    <row r="48" spans="2:24" hidden="1" x14ac:dyDescent="0.35">
      <c r="B48" s="244" t="str">
        <f>+'CLIN Detail list'!P49</f>
        <v>5.4.1.5    Develop Training Material</v>
      </c>
      <c r="C48" s="68" t="str">
        <f>+IF('CLIN Detail list'!C49=0,"   ----",'CLIN Detail list'!C49)</f>
        <v>SOW § 13.3.4</v>
      </c>
      <c r="D48" s="68" t="str">
        <f>+IF('CLIN Detail list'!H49=0,"   ----",'CLIN Detail list'!H49)</f>
        <v xml:space="preserve">   ----</v>
      </c>
      <c r="E48" s="68" t="str">
        <f>+IF('CLIN Detail list'!I49=0,"   ----",'CLIN Detail list'!I49)</f>
        <v>Mons, Bel</v>
      </c>
      <c r="F48" s="68"/>
      <c r="G48" s="68"/>
      <c r="H48" s="68"/>
      <c r="I48" s="68"/>
      <c r="J48" s="177">
        <f t="shared" si="3"/>
        <v>0</v>
      </c>
      <c r="K48" s="68"/>
      <c r="L48" s="41"/>
      <c r="T48" s="202">
        <f t="shared" si="1"/>
        <v>0</v>
      </c>
      <c r="U48" s="202">
        <f>+'Labour and Options'!S47</f>
        <v>0</v>
      </c>
      <c r="W48" s="202">
        <f>+Travel!L48</f>
        <v>0</v>
      </c>
      <c r="X48" s="202">
        <f>+ODC!K48</f>
        <v>0</v>
      </c>
    </row>
    <row r="49" spans="2:24" hidden="1" x14ac:dyDescent="0.35">
      <c r="B49" s="245" t="str">
        <f>+'CLIN Detail list'!P50</f>
        <v>5.4.1.6    Product Baseline Review</v>
      </c>
      <c r="C49" s="68" t="str">
        <f>+IF('CLIN Detail list'!C50=0,"   ----",'CLIN Detail list'!C50)</f>
        <v xml:space="preserve">   ----</v>
      </c>
      <c r="D49" s="68" t="str">
        <f>+IF('CLIN Detail list'!H50=0,"   ----",'CLIN Detail list'!H50)</f>
        <v xml:space="preserve">   ----</v>
      </c>
      <c r="E49" s="68" t="str">
        <f>+IF('CLIN Detail list'!I50=0,"   ----",'CLIN Detail list'!I50)</f>
        <v>Mons, Bel</v>
      </c>
      <c r="F49" s="68"/>
      <c r="G49" s="68"/>
      <c r="H49" s="68"/>
      <c r="I49" s="68"/>
      <c r="J49" s="177">
        <f t="shared" si="3"/>
        <v>0</v>
      </c>
      <c r="K49" s="68"/>
      <c r="L49" s="41"/>
      <c r="T49" s="202">
        <f t="shared" si="1"/>
        <v>0</v>
      </c>
      <c r="U49" s="202">
        <f>+'Labour and Options'!S48</f>
        <v>0</v>
      </c>
      <c r="W49" s="202">
        <f>+Travel!L49</f>
        <v>0</v>
      </c>
      <c r="X49" s="202">
        <f>+ODC!K49</f>
        <v>0</v>
      </c>
    </row>
    <row r="50" spans="2:24" hidden="1" x14ac:dyDescent="0.35">
      <c r="B50" s="244" t="str">
        <f>+'CLIN Detail list'!P51</f>
        <v>5.4.1.7    Performance Reports</v>
      </c>
      <c r="C50" s="68" t="str">
        <f>+IF('CLIN Detail list'!C51=0,"   ----",'CLIN Detail list'!C51)</f>
        <v>SOW § 14 - O</v>
      </c>
      <c r="D50" s="68" t="str">
        <f>+IF('CLIN Detail list'!H51=0,"   ----",'CLIN Detail list'!H51)</f>
        <v xml:space="preserve">   ----</v>
      </c>
      <c r="E50" s="68" t="str">
        <f>+IF('CLIN Detail list'!I51=0,"   ----",'CLIN Detail list'!I51)</f>
        <v>Mons, Bel</v>
      </c>
      <c r="F50" s="68"/>
      <c r="G50" s="68"/>
      <c r="H50" s="68"/>
      <c r="I50" s="68"/>
      <c r="J50" s="177">
        <f t="shared" si="3"/>
        <v>0</v>
      </c>
      <c r="K50" s="68"/>
      <c r="L50" s="41"/>
      <c r="T50" s="202">
        <f t="shared" si="1"/>
        <v>0</v>
      </c>
      <c r="U50" s="202">
        <f>+'Labour and Options'!S49</f>
        <v>0</v>
      </c>
      <c r="W50" s="202">
        <f>+Travel!L50</f>
        <v>0</v>
      </c>
      <c r="X50" s="202">
        <f>+ODC!K50</f>
        <v>0</v>
      </c>
    </row>
    <row r="51" spans="2:24" x14ac:dyDescent="0.35">
      <c r="B51" s="153" t="str">
        <f>+'CLIN Detail list'!P52</f>
        <v>5.4.2    Pre-deployment Testing Process</v>
      </c>
      <c r="C51" s="68" t="str">
        <f>+IF('CLIN Detail list'!C52=0,"   ----",'CLIN Detail list'!C52)</f>
        <v>SOW § 4</v>
      </c>
      <c r="D51" s="68" t="str">
        <f>+IF('CLIN Detail list'!H52=0,"   ----",'CLIN Detail list'!H52)</f>
        <v xml:space="preserve">   ----</v>
      </c>
      <c r="E51" s="68" t="str">
        <f>+IF('CLIN Detail list'!I52=0,"   ----",'CLIN Detail list'!I52)</f>
        <v>Mons, Bel</v>
      </c>
      <c r="F51" s="68"/>
      <c r="G51" s="68"/>
      <c r="H51" s="68"/>
      <c r="I51" s="68"/>
      <c r="J51" s="177">
        <f t="shared" ref="J51:J58" si="4">+T51</f>
        <v>0</v>
      </c>
      <c r="K51" s="68"/>
      <c r="L51" s="41"/>
      <c r="T51" s="202">
        <f t="shared" si="1"/>
        <v>0</v>
      </c>
      <c r="U51" s="202">
        <f>+'Labour and Options'!S50</f>
        <v>0</v>
      </c>
      <c r="W51" s="202">
        <f>+Travel!L51</f>
        <v>0</v>
      </c>
      <c r="X51" s="202">
        <f>+ODC!K51</f>
        <v>0</v>
      </c>
    </row>
    <row r="52" spans="2:24" hidden="1" x14ac:dyDescent="0.35">
      <c r="B52" s="244" t="str">
        <f>+'CLIN Detail list'!P53</f>
        <v>5.4.2.1    Factory Acceptance Tests (FAT) Execution</v>
      </c>
      <c r="C52" s="68" t="str">
        <f>+IF('CLIN Detail list'!C53=0,"   ----",'CLIN Detail list'!C53)</f>
        <v>SOW § 4</v>
      </c>
      <c r="D52" s="68" t="str">
        <f>+IF('CLIN Detail list'!H53=0,"   ----",'CLIN Detail list'!H53)</f>
        <v xml:space="preserve">   ----</v>
      </c>
      <c r="E52" s="68" t="str">
        <f>+IF('CLIN Detail list'!I53=0,"   ----",'CLIN Detail list'!I53)</f>
        <v>Mons, Bel</v>
      </c>
      <c r="F52" s="68"/>
      <c r="G52" s="68"/>
      <c r="H52" s="68"/>
      <c r="I52" s="68"/>
      <c r="J52" s="177">
        <f t="shared" si="4"/>
        <v>0</v>
      </c>
      <c r="K52" s="68"/>
      <c r="L52" s="41"/>
      <c r="T52" s="202">
        <f t="shared" si="1"/>
        <v>0</v>
      </c>
      <c r="U52" s="202">
        <f>+'Labour and Options'!S51</f>
        <v>0</v>
      </c>
      <c r="W52" s="202">
        <f>+Travel!L52</f>
        <v>0</v>
      </c>
      <c r="X52" s="202">
        <f>+ODC!K52</f>
        <v>0</v>
      </c>
    </row>
    <row r="53" spans="2:24" hidden="1" x14ac:dyDescent="0.35">
      <c r="B53" s="245" t="str">
        <f>+'CLIN Detail list'!P54</f>
        <v xml:space="preserve">5.4.2.2    Factory Tests (FT) Plan and Test cases </v>
      </c>
      <c r="C53" s="68" t="str">
        <f>+IF('CLIN Detail list'!C54=0,"   ----",'CLIN Detail list'!C54)</f>
        <v>SOW § 4</v>
      </c>
      <c r="D53" s="68" t="str">
        <f>+IF('CLIN Detail list'!H54=0,"   ----",'CLIN Detail list'!H54)</f>
        <v xml:space="preserve">   ----</v>
      </c>
      <c r="E53" s="68" t="str">
        <f>+IF('CLIN Detail list'!I54=0,"   ----",'CLIN Detail list'!I54)</f>
        <v>Mons, Bel</v>
      </c>
      <c r="F53" s="68"/>
      <c r="G53" s="68"/>
      <c r="H53" s="68"/>
      <c r="I53" s="68"/>
      <c r="J53" s="177">
        <f t="shared" si="4"/>
        <v>0</v>
      </c>
      <c r="K53" s="68"/>
      <c r="L53" s="41"/>
      <c r="T53" s="202">
        <f t="shared" si="1"/>
        <v>0</v>
      </c>
      <c r="U53" s="202">
        <f>+'Labour and Options'!S52</f>
        <v>0</v>
      </c>
      <c r="W53" s="202">
        <f>+Travel!L53</f>
        <v>0</v>
      </c>
      <c r="X53" s="202">
        <f>+ODC!K53</f>
        <v>0</v>
      </c>
    </row>
    <row r="54" spans="2:24" hidden="1" x14ac:dyDescent="0.35">
      <c r="B54" s="244" t="str">
        <f>+'CLIN Detail list'!P55</f>
        <v>5.4.2.3    Factory Test Report</v>
      </c>
      <c r="C54" s="68" t="str">
        <f>+IF('CLIN Detail list'!C55=0,"   ----",'CLIN Detail list'!C55)</f>
        <v>SOW § 4</v>
      </c>
      <c r="D54" s="68" t="str">
        <f>+IF('CLIN Detail list'!H55=0,"   ----",'CLIN Detail list'!H55)</f>
        <v xml:space="preserve">   ----</v>
      </c>
      <c r="E54" s="68" t="str">
        <f>+IF('CLIN Detail list'!I55=0,"   ----",'CLIN Detail list'!I55)</f>
        <v>Mons, Bel</v>
      </c>
      <c r="F54" s="68"/>
      <c r="G54" s="68"/>
      <c r="H54" s="68"/>
      <c r="I54" s="68"/>
      <c r="J54" s="177">
        <f t="shared" si="4"/>
        <v>0</v>
      </c>
      <c r="K54" s="68"/>
      <c r="L54" s="41"/>
      <c r="T54" s="202">
        <f t="shared" si="1"/>
        <v>0</v>
      </c>
      <c r="U54" s="202">
        <f>+'Labour and Options'!S53</f>
        <v>0</v>
      </c>
      <c r="W54" s="202">
        <f>+Travel!L54</f>
        <v>0</v>
      </c>
      <c r="X54" s="202">
        <f>+ODC!K54</f>
        <v>0</v>
      </c>
    </row>
    <row r="55" spans="2:24" hidden="1" x14ac:dyDescent="0.35">
      <c r="B55" s="245" t="str">
        <f>+'CLIN Detail list'!P56</f>
        <v>5.4.2.4    System Integration Test (SIT) Execution</v>
      </c>
      <c r="C55" s="68" t="str">
        <f>+IF('CLIN Detail list'!C56=0,"   ----",'CLIN Detail list'!C56)</f>
        <v>SOW § 4</v>
      </c>
      <c r="D55" s="68" t="str">
        <f>+IF('CLIN Detail list'!H56=0,"   ----",'CLIN Detail list'!H56)</f>
        <v xml:space="preserve">   ----</v>
      </c>
      <c r="E55" s="68" t="str">
        <f>+IF('CLIN Detail list'!I56=0,"   ----",'CLIN Detail list'!I56)</f>
        <v>Mons, Bel</v>
      </c>
      <c r="F55" s="68"/>
      <c r="G55" s="68"/>
      <c r="H55" s="68"/>
      <c r="I55" s="68"/>
      <c r="J55" s="177">
        <f t="shared" si="4"/>
        <v>0</v>
      </c>
      <c r="K55" s="68"/>
      <c r="L55" s="41"/>
      <c r="T55" s="202">
        <f t="shared" si="1"/>
        <v>0</v>
      </c>
      <c r="U55" s="202">
        <f>+'Labour and Options'!S54</f>
        <v>0</v>
      </c>
      <c r="W55" s="202">
        <f>+Travel!L55</f>
        <v>0</v>
      </c>
      <c r="X55" s="202">
        <f>+ODC!K55</f>
        <v>0</v>
      </c>
    </row>
    <row r="56" spans="2:24" hidden="1" x14ac:dyDescent="0.35">
      <c r="B56" s="244" t="str">
        <f>+'CLIN Detail list'!P57</f>
        <v>5.4.2.5    SIT Test Plan and Test Cases</v>
      </c>
      <c r="C56" s="68" t="str">
        <f>+IF('CLIN Detail list'!C57=0,"   ----",'CLIN Detail list'!C57)</f>
        <v>SOW § 4</v>
      </c>
      <c r="D56" s="68" t="str">
        <f>+IF('CLIN Detail list'!H57=0,"   ----",'CLIN Detail list'!H57)</f>
        <v xml:space="preserve">   ----</v>
      </c>
      <c r="E56" s="68" t="str">
        <f>+IF('CLIN Detail list'!I57=0,"   ----",'CLIN Detail list'!I57)</f>
        <v>Mons, Bel</v>
      </c>
      <c r="F56" s="68"/>
      <c r="G56" s="68"/>
      <c r="H56" s="68"/>
      <c r="I56" s="68"/>
      <c r="J56" s="177">
        <f t="shared" si="4"/>
        <v>0</v>
      </c>
      <c r="K56" s="68"/>
      <c r="L56" s="41"/>
      <c r="T56" s="202">
        <f t="shared" si="1"/>
        <v>0</v>
      </c>
      <c r="U56" s="202">
        <f>+'Labour and Options'!S55</f>
        <v>0</v>
      </c>
      <c r="W56" s="202">
        <f>+Travel!L56</f>
        <v>0</v>
      </c>
      <c r="X56" s="202">
        <f>+ODC!K56</f>
        <v>0</v>
      </c>
    </row>
    <row r="57" spans="2:24" hidden="1" x14ac:dyDescent="0.35">
      <c r="B57" s="245" t="str">
        <f>+'CLIN Detail list'!P58</f>
        <v>5.4.2.6    PMIC  installation, integration and test</v>
      </c>
      <c r="C57" s="68" t="str">
        <f>+IF('CLIN Detail list'!C58=0,"   ----",'CLIN Detail list'!C58)</f>
        <v>SOW § 4</v>
      </c>
      <c r="D57" s="68" t="str">
        <f>+IF('CLIN Detail list'!H58=0,"   ----",'CLIN Detail list'!H58)</f>
        <v xml:space="preserve">   ----</v>
      </c>
      <c r="E57" s="68" t="str">
        <f>+IF('CLIN Detail list'!I58=0,"   ----",'CLIN Detail list'!I58)</f>
        <v>Mons, Bel</v>
      </c>
      <c r="F57" s="68"/>
      <c r="G57" s="68"/>
      <c r="H57" s="68"/>
      <c r="I57" s="68"/>
      <c r="J57" s="177">
        <f t="shared" si="4"/>
        <v>0</v>
      </c>
      <c r="K57" s="68"/>
      <c r="L57" s="41"/>
      <c r="T57" s="202">
        <f t="shared" si="1"/>
        <v>0</v>
      </c>
      <c r="U57" s="202">
        <f>+'Labour and Options'!S56</f>
        <v>0</v>
      </c>
      <c r="W57" s="202">
        <f>+Travel!L57</f>
        <v>0</v>
      </c>
      <c r="X57" s="202">
        <f>+ODC!K57</f>
        <v>0</v>
      </c>
    </row>
    <row r="58" spans="2:24" hidden="1" x14ac:dyDescent="0.35">
      <c r="B58" s="244" t="str">
        <f>+'CLIN Detail list'!P59</f>
        <v>5.4.2.7    SIT Report</v>
      </c>
      <c r="C58" s="68" t="str">
        <f>+IF('CLIN Detail list'!C59=0,"   ----",'CLIN Detail list'!C59)</f>
        <v>SOW § 4</v>
      </c>
      <c r="D58" s="68" t="str">
        <f>+IF('CLIN Detail list'!H59=0,"   ----",'CLIN Detail list'!H59)</f>
        <v xml:space="preserve">   ----</v>
      </c>
      <c r="E58" s="68" t="str">
        <f>+IF('CLIN Detail list'!I59=0,"   ----",'CLIN Detail list'!I59)</f>
        <v>Mons, Bel</v>
      </c>
      <c r="F58" s="68"/>
      <c r="G58" s="68"/>
      <c r="H58" s="68"/>
      <c r="I58" s="68"/>
      <c r="J58" s="177">
        <f t="shared" si="4"/>
        <v>0</v>
      </c>
      <c r="K58" s="68"/>
      <c r="L58" s="41"/>
      <c r="T58" s="202">
        <f t="shared" si="1"/>
        <v>0</v>
      </c>
      <c r="U58" s="202">
        <f>+'Labour and Options'!S57</f>
        <v>0</v>
      </c>
      <c r="W58" s="202">
        <f>+Travel!L58</f>
        <v>0</v>
      </c>
      <c r="X58" s="202">
        <f>+ODC!K58</f>
        <v>0</v>
      </c>
    </row>
    <row r="59" spans="2:24" x14ac:dyDescent="0.35">
      <c r="B59" s="153" t="str">
        <f>+'CLIN Detail list'!P60</f>
        <v>5.4.3    IV&amp;V Processes (Deliverables required for CAB)</v>
      </c>
      <c r="C59" s="68" t="str">
        <f>+IF('CLIN Detail list'!C60=0,"   ----",'CLIN Detail list'!C60)</f>
        <v>SOW § 15</v>
      </c>
      <c r="D59" s="68" t="str">
        <f>+IF('CLIN Detail list'!H60=0,"   ----",'CLIN Detail list'!H60)</f>
        <v>DAEDC + 11.5 Months</v>
      </c>
      <c r="E59" s="68" t="str">
        <f>+IF('CLIN Detail list'!I60=0,"   ----",'CLIN Detail list'!I60)</f>
        <v>Mons, Bel</v>
      </c>
      <c r="F59" s="68"/>
      <c r="G59" s="68"/>
      <c r="H59" s="68"/>
      <c r="I59" s="68"/>
      <c r="J59" s="177">
        <f t="shared" ref="J59:J80" si="5">+T59</f>
        <v>0</v>
      </c>
      <c r="K59" s="68"/>
      <c r="L59" s="41"/>
      <c r="T59" s="202">
        <f t="shared" si="1"/>
        <v>0</v>
      </c>
      <c r="U59" s="202">
        <f>+'Labour and Options'!S58</f>
        <v>0</v>
      </c>
      <c r="W59" s="202">
        <f>+Travel!L59</f>
        <v>0</v>
      </c>
      <c r="X59" s="202">
        <f>+ODC!K59</f>
        <v>0</v>
      </c>
    </row>
    <row r="60" spans="2:24" hidden="1" x14ac:dyDescent="0.35">
      <c r="B60" s="153" t="str">
        <f>+'CLIN Detail list'!P61</f>
        <v>5.4.3.1    System Installation Instructions</v>
      </c>
      <c r="C60" s="68" t="str">
        <f>+IF('CLIN Detail list'!C61=0,"   ----",'CLIN Detail list'!C61)</f>
        <v>SOW § 15</v>
      </c>
      <c r="D60" s="68" t="str">
        <f>+IF('CLIN Detail list'!H61=0,"   ----",'CLIN Detail list'!H61)</f>
        <v xml:space="preserve">   ----</v>
      </c>
      <c r="E60" s="68" t="str">
        <f>+IF('CLIN Detail list'!I61=0,"   ----",'CLIN Detail list'!I61)</f>
        <v>Mons, Bel</v>
      </c>
      <c r="F60" s="68"/>
      <c r="G60" s="68"/>
      <c r="H60" s="68"/>
      <c r="I60" s="68"/>
      <c r="J60" s="177">
        <f t="shared" si="5"/>
        <v>0</v>
      </c>
      <c r="K60" s="68"/>
      <c r="L60" s="41"/>
      <c r="T60" s="202">
        <f t="shared" si="1"/>
        <v>0</v>
      </c>
      <c r="U60" s="202">
        <f>+'Labour and Options'!S59</f>
        <v>0</v>
      </c>
      <c r="W60" s="202">
        <f>+Travel!L60</f>
        <v>0</v>
      </c>
      <c r="X60" s="202">
        <f>+ODC!K60</f>
        <v>0</v>
      </c>
    </row>
    <row r="61" spans="2:24" ht="26.5" hidden="1" x14ac:dyDescent="0.35">
      <c r="B61" s="243" t="str">
        <f>+'CLIN Detail list'!P62</f>
        <v>5.4.3.2    Migration Information Assurance Plan, Scenarios and Test Review</v>
      </c>
      <c r="C61" s="68" t="str">
        <f>+IF('CLIN Detail list'!C62=0,"   ----",'CLIN Detail list'!C62)</f>
        <v>SOW § 15</v>
      </c>
      <c r="D61" s="68" t="str">
        <f>+IF('CLIN Detail list'!H62=0,"   ----",'CLIN Detail list'!H62)</f>
        <v xml:space="preserve">   ----</v>
      </c>
      <c r="E61" s="68" t="str">
        <f>+IF('CLIN Detail list'!I62=0,"   ----",'CLIN Detail list'!I62)</f>
        <v>Mons, Bel</v>
      </c>
      <c r="F61" s="68"/>
      <c r="G61" s="68"/>
      <c r="H61" s="68"/>
      <c r="I61" s="68"/>
      <c r="J61" s="177">
        <f t="shared" si="5"/>
        <v>0</v>
      </c>
      <c r="K61" s="68"/>
      <c r="L61" s="41"/>
      <c r="T61" s="202">
        <f t="shared" si="1"/>
        <v>0</v>
      </c>
      <c r="U61" s="202">
        <f>+'Labour and Options'!S60</f>
        <v>0</v>
      </c>
      <c r="W61" s="202">
        <f>+Travel!L61</f>
        <v>0</v>
      </c>
      <c r="X61" s="202">
        <f>+ODC!K61</f>
        <v>0</v>
      </c>
    </row>
    <row r="62" spans="2:24" hidden="1" x14ac:dyDescent="0.35">
      <c r="B62" s="153" t="str">
        <f>+'CLIN Detail list'!P63</f>
        <v>5.4.3.3    Version Release Description/System Release Notes</v>
      </c>
      <c r="C62" s="68" t="str">
        <f>+IF('CLIN Detail list'!C63=0,"   ----",'CLIN Detail list'!C63)</f>
        <v>SOW § 15</v>
      </c>
      <c r="D62" s="68" t="str">
        <f>+IF('CLIN Detail list'!H63=0,"   ----",'CLIN Detail list'!H63)</f>
        <v xml:space="preserve">   ----</v>
      </c>
      <c r="E62" s="68" t="str">
        <f>+IF('CLIN Detail list'!I63=0,"   ----",'CLIN Detail list'!I63)</f>
        <v>Mons, Bel</v>
      </c>
      <c r="F62" s="68"/>
      <c r="G62" s="68"/>
      <c r="H62" s="68"/>
      <c r="I62" s="68"/>
      <c r="J62" s="177">
        <f t="shared" si="5"/>
        <v>0</v>
      </c>
      <c r="K62" s="68"/>
      <c r="L62" s="41"/>
      <c r="T62" s="202">
        <f t="shared" si="1"/>
        <v>0</v>
      </c>
      <c r="U62" s="202">
        <f>+'Labour and Options'!S61</f>
        <v>0</v>
      </c>
      <c r="W62" s="202">
        <f>+Travel!L62</f>
        <v>0</v>
      </c>
      <c r="X62" s="202">
        <f>+ODC!K62</f>
        <v>0</v>
      </c>
    </row>
    <row r="63" spans="2:24" hidden="1" x14ac:dyDescent="0.35">
      <c r="B63" s="243" t="str">
        <f>+'CLIN Detail list'!P64</f>
        <v>5.4.3.4    Service, System, or Product Support Plan</v>
      </c>
      <c r="C63" s="68" t="str">
        <f>+IF('CLIN Detail list'!C64=0,"   ----",'CLIN Detail list'!C64)</f>
        <v>SOW § 15</v>
      </c>
      <c r="D63" s="68" t="str">
        <f>+IF('CLIN Detail list'!H64=0,"   ----",'CLIN Detail list'!H64)</f>
        <v xml:space="preserve">   ----</v>
      </c>
      <c r="E63" s="68" t="str">
        <f>+IF('CLIN Detail list'!I64=0,"   ----",'CLIN Detail list'!I64)</f>
        <v>Mons, Bel</v>
      </c>
      <c r="F63" s="68"/>
      <c r="G63" s="68"/>
      <c r="H63" s="68"/>
      <c r="I63" s="68"/>
      <c r="J63" s="177">
        <f t="shared" si="5"/>
        <v>0</v>
      </c>
      <c r="K63" s="68"/>
      <c r="L63" s="41"/>
      <c r="T63" s="202">
        <f t="shared" si="1"/>
        <v>0</v>
      </c>
      <c r="U63" s="202">
        <f>+'Labour and Options'!S62</f>
        <v>0</v>
      </c>
      <c r="W63" s="202">
        <f>+Travel!L63</f>
        <v>0</v>
      </c>
      <c r="X63" s="202">
        <f>+ODC!K63</f>
        <v>0</v>
      </c>
    </row>
    <row r="64" spans="2:24" ht="26.5" hidden="1" x14ac:dyDescent="0.35">
      <c r="B64" s="153" t="str">
        <f>+'CLIN Detail list'!P65</f>
        <v xml:space="preserve">5.4.3.5    End User Licence Agreement (EULA) for embedded Open Source Software (OSS) </v>
      </c>
      <c r="C64" s="68" t="str">
        <f>+IF('CLIN Detail list'!C65=0,"   ----",'CLIN Detail list'!C65)</f>
        <v>SOW § 15</v>
      </c>
      <c r="D64" s="68" t="str">
        <f>+IF('CLIN Detail list'!H65=0,"   ----",'CLIN Detail list'!H65)</f>
        <v xml:space="preserve">   ----</v>
      </c>
      <c r="E64" s="68" t="str">
        <f>+IF('CLIN Detail list'!I65=0,"   ----",'CLIN Detail list'!I65)</f>
        <v>Mons, Bel</v>
      </c>
      <c r="F64" s="68"/>
      <c r="G64" s="68"/>
      <c r="H64" s="68"/>
      <c r="I64" s="68"/>
      <c r="J64" s="177">
        <f t="shared" si="5"/>
        <v>0</v>
      </c>
      <c r="K64" s="68"/>
      <c r="L64" s="41"/>
      <c r="T64" s="202">
        <f t="shared" si="1"/>
        <v>0</v>
      </c>
      <c r="U64" s="202">
        <f>+'Labour and Options'!S63</f>
        <v>0</v>
      </c>
      <c r="W64" s="202">
        <f>+Travel!L64</f>
        <v>0</v>
      </c>
      <c r="X64" s="202">
        <f>+ODC!K64</f>
        <v>0</v>
      </c>
    </row>
    <row r="65" spans="2:24" hidden="1" x14ac:dyDescent="0.35">
      <c r="B65" s="243" t="str">
        <f>+'CLIN Detail list'!P66</f>
        <v>5.4.3.6    Deployment Plan</v>
      </c>
      <c r="C65" s="68" t="str">
        <f>+IF('CLIN Detail list'!C66=0,"   ----",'CLIN Detail list'!C66)</f>
        <v>SOW § 15</v>
      </c>
      <c r="D65" s="68" t="str">
        <f>+IF('CLIN Detail list'!H66=0,"   ----",'CLIN Detail list'!H66)</f>
        <v xml:space="preserve">   ----</v>
      </c>
      <c r="E65" s="68" t="str">
        <f>+IF('CLIN Detail list'!I66=0,"   ----",'CLIN Detail list'!I66)</f>
        <v>Mons, Bel</v>
      </c>
      <c r="F65" s="68"/>
      <c r="G65" s="68"/>
      <c r="H65" s="68"/>
      <c r="I65" s="68"/>
      <c r="J65" s="177">
        <f t="shared" si="5"/>
        <v>0</v>
      </c>
      <c r="K65" s="68"/>
      <c r="L65" s="41"/>
      <c r="T65" s="202">
        <f t="shared" si="1"/>
        <v>0</v>
      </c>
      <c r="U65" s="202">
        <f>+'Labour and Options'!S64</f>
        <v>0</v>
      </c>
      <c r="W65" s="202">
        <f>+Travel!L65</f>
        <v>0</v>
      </c>
      <c r="X65" s="202">
        <f>+ODC!K65</f>
        <v>0</v>
      </c>
    </row>
    <row r="66" spans="2:24" hidden="1" x14ac:dyDescent="0.35">
      <c r="B66" s="153" t="str">
        <f>+'CLIN Detail list'!P67</f>
        <v>5.4.3.7    Functional Test Report</v>
      </c>
      <c r="C66" s="68" t="str">
        <f>+IF('CLIN Detail list'!C67=0,"   ----",'CLIN Detail list'!C67)</f>
        <v>SOW § 15</v>
      </c>
      <c r="D66" s="68" t="str">
        <f>+IF('CLIN Detail list'!H67=0,"   ----",'CLIN Detail list'!H67)</f>
        <v xml:space="preserve">   ----</v>
      </c>
      <c r="E66" s="68" t="str">
        <f>+IF('CLIN Detail list'!I67=0,"   ----",'CLIN Detail list'!I67)</f>
        <v>Mons, Bel</v>
      </c>
      <c r="F66" s="68"/>
      <c r="G66" s="68"/>
      <c r="H66" s="68"/>
      <c r="I66" s="68"/>
      <c r="J66" s="177">
        <f t="shared" si="5"/>
        <v>0</v>
      </c>
      <c r="K66" s="68"/>
      <c r="L66" s="41"/>
      <c r="T66" s="202">
        <f t="shared" si="1"/>
        <v>0</v>
      </c>
      <c r="U66" s="202">
        <f>+'Labour and Options'!S65</f>
        <v>0</v>
      </c>
      <c r="W66" s="202">
        <f>+Travel!L66</f>
        <v>0</v>
      </c>
      <c r="X66" s="202">
        <f>+ODC!K66</f>
        <v>0</v>
      </c>
    </row>
    <row r="67" spans="2:24" ht="26.5" hidden="1" x14ac:dyDescent="0.35">
      <c r="B67" s="243" t="str">
        <f>+'CLIN Detail list'!P68</f>
        <v>5.4.3.8    Operational System Acceptance Test Plan, test cases and report (SAT)</v>
      </c>
      <c r="C67" s="68" t="str">
        <f>+IF('CLIN Detail list'!C68=0,"   ----",'CLIN Detail list'!C68)</f>
        <v>SOW § 15</v>
      </c>
      <c r="D67" s="68" t="str">
        <f>+IF('CLIN Detail list'!H68=0,"   ----",'CLIN Detail list'!H68)</f>
        <v xml:space="preserve">   ----</v>
      </c>
      <c r="E67" s="68" t="str">
        <f>+IF('CLIN Detail list'!I68=0,"   ----",'CLIN Detail list'!I68)</f>
        <v>Mons, Bel</v>
      </c>
      <c r="F67" s="68"/>
      <c r="G67" s="68"/>
      <c r="H67" s="68"/>
      <c r="I67" s="68"/>
      <c r="J67" s="177">
        <f t="shared" si="5"/>
        <v>0</v>
      </c>
      <c r="K67" s="68"/>
      <c r="L67" s="41"/>
      <c r="T67" s="202">
        <f t="shared" si="1"/>
        <v>0</v>
      </c>
      <c r="U67" s="202">
        <f>+'Labour and Options'!S66</f>
        <v>0</v>
      </c>
      <c r="W67" s="202">
        <f>+Travel!L67</f>
        <v>0</v>
      </c>
      <c r="X67" s="202">
        <f>+ODC!K67</f>
        <v>0</v>
      </c>
    </row>
    <row r="68" spans="2:24" hidden="1" x14ac:dyDescent="0.35">
      <c r="B68" s="153" t="str">
        <f>+'CLIN Detail list'!P69</f>
        <v>5.4.3.9    User Acceptance Test Report (UAT)</v>
      </c>
      <c r="C68" s="68" t="str">
        <f>+IF('CLIN Detail list'!C69=0,"   ----",'CLIN Detail list'!C69)</f>
        <v>SOW § 15</v>
      </c>
      <c r="D68" s="68" t="str">
        <f>+IF('CLIN Detail list'!H69=0,"   ----",'CLIN Detail list'!H69)</f>
        <v xml:space="preserve">   ----</v>
      </c>
      <c r="E68" s="68" t="str">
        <f>+IF('CLIN Detail list'!I69=0,"   ----",'CLIN Detail list'!I69)</f>
        <v>Mons, Bel</v>
      </c>
      <c r="F68" s="68"/>
      <c r="G68" s="68"/>
      <c r="H68" s="68"/>
      <c r="I68" s="68"/>
      <c r="J68" s="177">
        <f t="shared" si="5"/>
        <v>0</v>
      </c>
      <c r="K68" s="68"/>
      <c r="L68" s="41"/>
      <c r="T68" s="202">
        <f t="shared" si="1"/>
        <v>0</v>
      </c>
      <c r="U68" s="202">
        <f>+'Labour and Options'!S67</f>
        <v>0</v>
      </c>
      <c r="W68" s="202">
        <f>+Travel!L68</f>
        <v>0</v>
      </c>
      <c r="X68" s="202">
        <f>+ODC!K68</f>
        <v>0</v>
      </c>
    </row>
    <row r="69" spans="2:24" ht="26.5" hidden="1" x14ac:dyDescent="0.35">
      <c r="B69" s="243" t="str">
        <f>+'CLIN Detail list'!P70</f>
        <v xml:space="preserve">5.4.3.10    Engineering Test Report(s) [Unit, Integration, Interoperability, System and/or Regression] </v>
      </c>
      <c r="C69" s="68" t="str">
        <f>+IF('CLIN Detail list'!C70=0,"   ----",'CLIN Detail list'!C70)</f>
        <v>SOW § 15</v>
      </c>
      <c r="D69" s="68" t="str">
        <f>+IF('CLIN Detail list'!H70=0,"   ----",'CLIN Detail list'!H70)</f>
        <v xml:space="preserve">   ----</v>
      </c>
      <c r="E69" s="68" t="str">
        <f>+IF('CLIN Detail list'!I70=0,"   ----",'CLIN Detail list'!I70)</f>
        <v>Mons, Bel</v>
      </c>
      <c r="F69" s="68"/>
      <c r="G69" s="68"/>
      <c r="H69" s="68"/>
      <c r="I69" s="68"/>
      <c r="J69" s="177">
        <f t="shared" si="5"/>
        <v>0</v>
      </c>
      <c r="K69" s="68"/>
      <c r="L69" s="41"/>
      <c r="T69" s="202">
        <f t="shared" si="1"/>
        <v>0</v>
      </c>
      <c r="U69" s="202">
        <f>+'Labour and Options'!S68</f>
        <v>0</v>
      </c>
      <c r="W69" s="202">
        <f>+Travel!L69</f>
        <v>0</v>
      </c>
      <c r="X69" s="202">
        <f>+ODC!K69</f>
        <v>0</v>
      </c>
    </row>
    <row r="70" spans="2:24" hidden="1" x14ac:dyDescent="0.35">
      <c r="B70" s="153" t="str">
        <f>+'CLIN Detail list'!P71</f>
        <v>5.4.3.11    Fit-For-Use Testing (FFU, IV&amp;V ON)</v>
      </c>
      <c r="C70" s="68" t="str">
        <f>+IF('CLIN Detail list'!C71=0,"   ----",'CLIN Detail list'!C71)</f>
        <v>SOW § 15</v>
      </c>
      <c r="D70" s="68" t="str">
        <f>+IF('CLIN Detail list'!H71=0,"   ----",'CLIN Detail list'!H71)</f>
        <v xml:space="preserve">   ----</v>
      </c>
      <c r="E70" s="68" t="str">
        <f>+IF('CLIN Detail list'!I71=0,"   ----",'CLIN Detail list'!I71)</f>
        <v>Mons, Bel</v>
      </c>
      <c r="F70" s="68"/>
      <c r="G70" s="68"/>
      <c r="H70" s="68"/>
      <c r="I70" s="68"/>
      <c r="J70" s="177">
        <f t="shared" si="5"/>
        <v>0</v>
      </c>
      <c r="K70" s="68"/>
      <c r="L70" s="41"/>
      <c r="T70" s="202">
        <f t="shared" si="1"/>
        <v>0</v>
      </c>
      <c r="U70" s="202">
        <f>+'Labour and Options'!S69</f>
        <v>0</v>
      </c>
      <c r="W70" s="202">
        <f>+Travel!L70</f>
        <v>0</v>
      </c>
      <c r="X70" s="202">
        <f>+ODC!K70</f>
        <v>0</v>
      </c>
    </row>
    <row r="71" spans="2:24" hidden="1" x14ac:dyDescent="0.35">
      <c r="B71" s="243" t="str">
        <f>+'CLIN Detail list'!P72</f>
        <v>5.4.3.12    Test Readiness Review (TRR)</v>
      </c>
      <c r="C71" s="68" t="str">
        <f>+IF('CLIN Detail list'!C72=0,"   ----",'CLIN Detail list'!C72)</f>
        <v>SOW § 15</v>
      </c>
      <c r="D71" s="68" t="str">
        <f>+IF('CLIN Detail list'!H72=0,"   ----",'CLIN Detail list'!H72)</f>
        <v xml:space="preserve">   ----</v>
      </c>
      <c r="E71" s="68" t="str">
        <f>+IF('CLIN Detail list'!I72=0,"   ----",'CLIN Detail list'!I72)</f>
        <v>Mons, Bel</v>
      </c>
      <c r="F71" s="68"/>
      <c r="G71" s="68"/>
      <c r="H71" s="68"/>
      <c r="I71" s="68"/>
      <c r="J71" s="177">
        <f t="shared" si="5"/>
        <v>0</v>
      </c>
      <c r="K71" s="68"/>
      <c r="L71" s="41"/>
      <c r="T71" s="202">
        <f t="shared" si="1"/>
        <v>0</v>
      </c>
      <c r="U71" s="202">
        <f>+'Labour and Options'!S70</f>
        <v>0</v>
      </c>
      <c r="W71" s="202">
        <f>+Travel!L71</f>
        <v>0</v>
      </c>
      <c r="X71" s="202">
        <f>+ODC!K71</f>
        <v>0</v>
      </c>
    </row>
    <row r="72" spans="2:24" hidden="1" x14ac:dyDescent="0.35">
      <c r="B72" s="153" t="str">
        <f>+'CLIN Detail list'!P73</f>
        <v>5.4.3.13    Failover &amp; Disaster Recovery Test</v>
      </c>
      <c r="C72" s="68" t="str">
        <f>+IF('CLIN Detail list'!C73=0,"   ----",'CLIN Detail list'!C73)</f>
        <v>SOW § 15</v>
      </c>
      <c r="D72" s="68" t="str">
        <f>+IF('CLIN Detail list'!H73=0,"   ----",'CLIN Detail list'!H73)</f>
        <v xml:space="preserve">   ----</v>
      </c>
      <c r="E72" s="68" t="str">
        <f>+IF('CLIN Detail list'!I73=0,"   ----",'CLIN Detail list'!I73)</f>
        <v>Mons, Bel</v>
      </c>
      <c r="F72" s="68"/>
      <c r="G72" s="68"/>
      <c r="H72" s="68"/>
      <c r="I72" s="68"/>
      <c r="J72" s="177">
        <f t="shared" si="5"/>
        <v>0</v>
      </c>
      <c r="K72" s="68"/>
      <c r="L72" s="41"/>
      <c r="T72" s="202">
        <f t="shared" ref="T72:T135" si="6">SUM(U72:Y72)</f>
        <v>0</v>
      </c>
      <c r="U72" s="202">
        <f>+'Labour and Options'!S71</f>
        <v>0</v>
      </c>
      <c r="W72" s="202">
        <f>+Travel!L72</f>
        <v>0</v>
      </c>
      <c r="X72" s="202">
        <f>+ODC!K72</f>
        <v>0</v>
      </c>
    </row>
    <row r="73" spans="2:24" hidden="1" x14ac:dyDescent="0.35">
      <c r="B73" s="243" t="str">
        <f>+'CLIN Detail list'!P74</f>
        <v>5.4.3.14    Verification Cross Reference Matrix</v>
      </c>
      <c r="C73" s="68" t="str">
        <f>+IF('CLIN Detail list'!C74=0,"   ----",'CLIN Detail list'!C74)</f>
        <v>SOW § 15</v>
      </c>
      <c r="D73" s="68" t="str">
        <f>+IF('CLIN Detail list'!H74=0,"   ----",'CLIN Detail list'!H74)</f>
        <v xml:space="preserve">   ----</v>
      </c>
      <c r="E73" s="68" t="str">
        <f>+IF('CLIN Detail list'!I74=0,"   ----",'CLIN Detail list'!I74)</f>
        <v>Mons, Bel</v>
      </c>
      <c r="F73" s="68"/>
      <c r="G73" s="68"/>
      <c r="H73" s="68"/>
      <c r="I73" s="68"/>
      <c r="J73" s="177">
        <f t="shared" si="5"/>
        <v>0</v>
      </c>
      <c r="K73" s="68"/>
      <c r="L73" s="41"/>
      <c r="T73" s="202">
        <f t="shared" si="6"/>
        <v>0</v>
      </c>
      <c r="U73" s="202">
        <f>+'Labour and Options'!S72</f>
        <v>0</v>
      </c>
      <c r="W73" s="202">
        <f>+Travel!L73</f>
        <v>0</v>
      </c>
      <c r="X73" s="202">
        <f>+ODC!K73</f>
        <v>0</v>
      </c>
    </row>
    <row r="74" spans="2:24" x14ac:dyDescent="0.35">
      <c r="B74" s="237" t="str">
        <f>+'CLIN Detail list'!P75</f>
        <v>5.5    Service Operation</v>
      </c>
      <c r="C74" s="127" t="str">
        <f>+IF('CLIN Detail list'!C75=0,"   ----",'CLIN Detail list'!C75)</f>
        <v xml:space="preserve">   ----</v>
      </c>
      <c r="D74" s="127" t="str">
        <f>+IF('CLIN Detail list'!H75=0,"   ----",'CLIN Detail list'!H75)</f>
        <v>DAEDC +  18 Months</v>
      </c>
      <c r="E74" s="127" t="str">
        <f>+IF('CLIN Detail list'!I75=0,"   ----",'CLIN Detail list'!I75)</f>
        <v>Mons, Bel</v>
      </c>
      <c r="F74" s="127"/>
      <c r="G74" s="127"/>
      <c r="H74" s="127"/>
      <c r="I74" s="127"/>
      <c r="J74" s="247">
        <f t="shared" si="5"/>
        <v>0</v>
      </c>
      <c r="K74" s="68"/>
      <c r="L74" s="41"/>
      <c r="T74" s="202">
        <f t="shared" si="6"/>
        <v>0</v>
      </c>
      <c r="U74" s="202">
        <f>+'Labour and Options'!S73</f>
        <v>0</v>
      </c>
      <c r="W74" s="202">
        <f>+Travel!L74</f>
        <v>0</v>
      </c>
      <c r="X74" s="202">
        <f>+ODC!K74</f>
        <v>0</v>
      </c>
    </row>
    <row r="75" spans="2:24" x14ac:dyDescent="0.35">
      <c r="B75" s="248" t="str">
        <f>+'CLIN Detail list'!P76</f>
        <v>5.5.1    Provisional System Acceptance (PSA - Remaining Sites)</v>
      </c>
      <c r="C75" s="68" t="str">
        <f>+IF('CLIN Detail list'!C76=0,"   ----",'CLIN Detail list'!C76)</f>
        <v>SOW § 3.7.3</v>
      </c>
      <c r="D75" s="68" t="str">
        <f>+IF('CLIN Detail list'!H76=0,"   ----",'CLIN Detail list'!H76)</f>
        <v xml:space="preserve">   ----</v>
      </c>
      <c r="E75" s="68" t="str">
        <f>+IF('CLIN Detail list'!I76=0,"   ----",'CLIN Detail list'!I76)</f>
        <v>Mons, Bel</v>
      </c>
      <c r="F75" s="68"/>
      <c r="G75" s="68"/>
      <c r="H75" s="68"/>
      <c r="I75" s="68"/>
      <c r="J75" s="177">
        <f t="shared" si="5"/>
        <v>0</v>
      </c>
      <c r="K75" s="68"/>
      <c r="L75" s="41"/>
      <c r="T75" s="202">
        <f t="shared" si="6"/>
        <v>0</v>
      </c>
      <c r="U75" s="202">
        <f>+'Labour and Options'!S74</f>
        <v>0</v>
      </c>
      <c r="W75" s="202">
        <f>+Travel!L75</f>
        <v>0</v>
      </c>
      <c r="X75" s="202">
        <f>+ODC!K75</f>
        <v>0</v>
      </c>
    </row>
    <row r="76" spans="2:24" x14ac:dyDescent="0.35">
      <c r="B76" s="248" t="str">
        <f>+'CLIN Detail list'!P77</f>
        <v>5.5.2    Initial Contractor Support (IOC to FSA)</v>
      </c>
      <c r="C76" s="68" t="str">
        <f>+IF('CLIN Detail list'!C77=0,"   ----",'CLIN Detail list'!C77)</f>
        <v>SOW § 14</v>
      </c>
      <c r="D76" s="68" t="str">
        <f>+IF('CLIN Detail list'!H77=0,"   ----",'CLIN Detail list'!H77)</f>
        <v xml:space="preserve">   ----</v>
      </c>
      <c r="E76" s="68" t="str">
        <f>+IF('CLIN Detail list'!I77=0,"   ----",'CLIN Detail list'!I77)</f>
        <v>Mons, Bel</v>
      </c>
      <c r="F76" s="68"/>
      <c r="G76" s="68"/>
      <c r="H76" s="68"/>
      <c r="I76" s="68"/>
      <c r="J76" s="177">
        <f t="shared" si="5"/>
        <v>0</v>
      </c>
      <c r="K76" s="68"/>
      <c r="L76" s="41"/>
      <c r="T76" s="202">
        <f t="shared" si="6"/>
        <v>0</v>
      </c>
      <c r="U76" s="202">
        <f>+'Labour and Options'!S75</f>
        <v>0</v>
      </c>
      <c r="W76" s="202">
        <f>+Travel!L76</f>
        <v>0</v>
      </c>
      <c r="X76" s="202">
        <f>+ODC!K76</f>
        <v>0</v>
      </c>
    </row>
    <row r="77" spans="2:24" x14ac:dyDescent="0.35">
      <c r="B77" s="248" t="str">
        <f>+'CLIN Detail list'!P78</f>
        <v>5.5.3    Training the trainer delivery</v>
      </c>
      <c r="C77" s="68" t="str">
        <f>+IF('CLIN Detail list'!C78=0,"   ----",'CLIN Detail list'!C78)</f>
        <v>SOW § 13.3</v>
      </c>
      <c r="D77" s="68" t="str">
        <f>+IF('CLIN Detail list'!H78=0,"   ----",'CLIN Detail list'!H78)</f>
        <v xml:space="preserve">   ----</v>
      </c>
      <c r="E77" s="68" t="str">
        <f>+IF('CLIN Detail list'!I78=0,"   ----",'CLIN Detail list'!I78)</f>
        <v>Mons, Bel</v>
      </c>
      <c r="F77" s="68"/>
      <c r="G77" s="68"/>
      <c r="H77" s="68"/>
      <c r="I77" s="68"/>
      <c r="J77" s="177">
        <f t="shared" si="5"/>
        <v>0</v>
      </c>
      <c r="K77" s="68"/>
      <c r="L77" s="41"/>
      <c r="T77" s="202">
        <f t="shared" si="6"/>
        <v>0</v>
      </c>
      <c r="U77" s="202">
        <f>+'Labour and Options'!S76</f>
        <v>0</v>
      </c>
      <c r="W77" s="202">
        <f>+Travel!L77</f>
        <v>0</v>
      </c>
      <c r="X77" s="202">
        <f>+ODC!K77</f>
        <v>0</v>
      </c>
    </row>
    <row r="78" spans="2:24" x14ac:dyDescent="0.35">
      <c r="B78" s="248" t="str">
        <f>+'CLIN Detail list'!P79</f>
        <v>5.5.4    Handover of Support</v>
      </c>
      <c r="C78" s="68" t="str">
        <f>+IF('CLIN Detail list'!C79=0,"   ----",'CLIN Detail list'!C79)</f>
        <v>SOW § 14</v>
      </c>
      <c r="D78" s="68" t="str">
        <f>+IF('CLIN Detail list'!H79=0,"   ----",'CLIN Detail list'!H79)</f>
        <v xml:space="preserve">   ----</v>
      </c>
      <c r="E78" s="68" t="str">
        <f>+IF('CLIN Detail list'!I79=0,"   ----",'CLIN Detail list'!I79)</f>
        <v>Mons, Bel</v>
      </c>
      <c r="F78" s="68"/>
      <c r="G78" s="68"/>
      <c r="H78" s="68"/>
      <c r="I78" s="68"/>
      <c r="J78" s="177">
        <f t="shared" si="5"/>
        <v>0</v>
      </c>
      <c r="K78" s="68"/>
      <c r="L78" s="41"/>
      <c r="T78" s="202">
        <f t="shared" si="6"/>
        <v>0</v>
      </c>
      <c r="U78" s="202">
        <f>+'Labour and Options'!S77</f>
        <v>0</v>
      </c>
      <c r="W78" s="202">
        <f>+Travel!L78</f>
        <v>0</v>
      </c>
      <c r="X78" s="202">
        <f>+ODC!K78</f>
        <v>0</v>
      </c>
    </row>
    <row r="79" spans="2:24" x14ac:dyDescent="0.35">
      <c r="B79" s="248" t="str">
        <f>+'CLIN Detail list'!P80</f>
        <v>5.5.5    CLS Reports</v>
      </c>
      <c r="C79" s="68" t="str">
        <f>+IF('CLIN Detail list'!C80=0,"   ----",'CLIN Detail list'!C80)</f>
        <v>SOW § 14</v>
      </c>
      <c r="D79" s="68" t="str">
        <f>+IF('CLIN Detail list'!H80=0,"   ----",'CLIN Detail list'!H80)</f>
        <v xml:space="preserve">   ----</v>
      </c>
      <c r="E79" s="68" t="str">
        <f>+IF('CLIN Detail list'!I80=0,"   ----",'CLIN Detail list'!I80)</f>
        <v>Mons, Bel</v>
      </c>
      <c r="F79" s="68"/>
      <c r="G79" s="68"/>
      <c r="H79" s="68"/>
      <c r="I79" s="68"/>
      <c r="J79" s="177">
        <f t="shared" si="5"/>
        <v>0</v>
      </c>
      <c r="K79" s="68"/>
      <c r="L79" s="41"/>
      <c r="T79" s="202">
        <f t="shared" si="6"/>
        <v>0</v>
      </c>
      <c r="U79" s="202">
        <f>+'Labour and Options'!S78</f>
        <v>0</v>
      </c>
      <c r="W79" s="202">
        <f>+Travel!L79</f>
        <v>0</v>
      </c>
      <c r="X79" s="202">
        <f>+ODC!K79</f>
        <v>0</v>
      </c>
    </row>
    <row r="80" spans="2:24" x14ac:dyDescent="0.35">
      <c r="B80" s="237" t="str">
        <f>+'CLIN Detail list'!P81</f>
        <v>5.6    Implementation on ON &amp; PBN</v>
      </c>
      <c r="C80" s="127" t="str">
        <f>+IF('CLIN Detail list'!C81=0,"   ----",'CLIN Detail list'!C81)</f>
        <v xml:space="preserve">   ----</v>
      </c>
      <c r="D80" s="127" t="str">
        <f>+IF('CLIN Detail list'!H81=0,"   ----",'CLIN Detail list'!H81)</f>
        <v xml:space="preserve">   ----</v>
      </c>
      <c r="E80" s="127" t="str">
        <f>+IF('CLIN Detail list'!I81=0,"   ----",'CLIN Detail list'!I81)</f>
        <v>Mons, Bel</v>
      </c>
      <c r="F80" s="127"/>
      <c r="G80" s="127"/>
      <c r="H80" s="127"/>
      <c r="I80" s="127"/>
      <c r="J80" s="247">
        <f t="shared" si="5"/>
        <v>0</v>
      </c>
      <c r="K80" s="68"/>
      <c r="L80" s="41"/>
      <c r="T80" s="202">
        <f t="shared" si="6"/>
        <v>0</v>
      </c>
      <c r="U80" s="202">
        <f>+'Labour and Options'!S79</f>
        <v>0</v>
      </c>
      <c r="W80" s="202">
        <f>+Travel!L80</f>
        <v>0</v>
      </c>
      <c r="X80" s="202">
        <f>+ODC!K80</f>
        <v>0</v>
      </c>
    </row>
    <row r="81" spans="2:24" x14ac:dyDescent="0.35">
      <c r="B81" s="248" t="str">
        <f>+'CLIN Detail list'!P82</f>
        <v>5.6.1    SER 1 : SHAPE Mons (Pilot)</v>
      </c>
      <c r="C81" s="68" t="str">
        <f>+IF('CLIN Detail list'!C82=0,"   ----",'CLIN Detail list'!C82)</f>
        <v>Annex D</v>
      </c>
      <c r="D81" s="68" t="str">
        <f>+IF('CLIN Detail list'!H82=0,"   ----",'CLIN Detail list'!H82)</f>
        <v>DAEDC + 14 Months</v>
      </c>
      <c r="E81" s="68" t="str">
        <f>+IF('CLIN Detail list'!I82=0,"   ----",'CLIN Detail list'!I82)</f>
        <v>Mons, Bel</v>
      </c>
      <c r="F81" s="68"/>
      <c r="G81" s="68"/>
      <c r="H81" s="68"/>
      <c r="I81" s="68"/>
      <c r="J81" s="177">
        <f t="shared" ref="J81:J99" si="7">+T81</f>
        <v>0</v>
      </c>
      <c r="K81" s="68"/>
      <c r="L81" s="41"/>
      <c r="T81" s="202">
        <f t="shared" si="6"/>
        <v>0</v>
      </c>
      <c r="U81" s="202">
        <f>+'Labour and Options'!S80</f>
        <v>0</v>
      </c>
      <c r="W81" s="202">
        <f>+Travel!L81</f>
        <v>0</v>
      </c>
      <c r="X81" s="202">
        <f>+ODC!K81</f>
        <v>0</v>
      </c>
    </row>
    <row r="82" spans="2:24" hidden="1" x14ac:dyDescent="0.35">
      <c r="B82" s="248" t="str">
        <f>+'CLIN Detail list'!P83</f>
        <v>5.6.1.1    Pre Migration Meeting</v>
      </c>
      <c r="C82" s="68" t="str">
        <f>+IF('CLIN Detail list'!C83=0,"   ----",'CLIN Detail list'!C83)</f>
        <v>SOW § 8</v>
      </c>
      <c r="D82" s="68" t="str">
        <f>+IF('CLIN Detail list'!H83=0,"   ----",'CLIN Detail list'!H83)</f>
        <v xml:space="preserve">   ----</v>
      </c>
      <c r="E82" s="68" t="str">
        <f>+IF('CLIN Detail list'!I83=0,"   ----",'CLIN Detail list'!I83)</f>
        <v>Mons, Bel</v>
      </c>
      <c r="F82" s="68"/>
      <c r="G82" s="68"/>
      <c r="H82" s="68"/>
      <c r="I82" s="68"/>
      <c r="J82" s="177">
        <f t="shared" si="7"/>
        <v>0</v>
      </c>
      <c r="K82" s="68"/>
      <c r="L82" s="41"/>
      <c r="T82" s="202">
        <f t="shared" si="6"/>
        <v>0</v>
      </c>
      <c r="U82" s="202">
        <f>+'Labour and Options'!S81</f>
        <v>0</v>
      </c>
      <c r="W82" s="202">
        <f>+Travel!L82</f>
        <v>0</v>
      </c>
      <c r="X82" s="202">
        <f>+ODC!K82</f>
        <v>0</v>
      </c>
    </row>
    <row r="83" spans="2:24" hidden="1" x14ac:dyDescent="0.35">
      <c r="B83" s="248" t="str">
        <f>+'CLIN Detail list'!P84</f>
        <v>5.6.1.2    Site Survey (IKM Tools)</v>
      </c>
      <c r="C83" s="68" t="str">
        <f>+IF('CLIN Detail list'!C84=0,"   ----",'CLIN Detail list'!C84)</f>
        <v>SOW § 11.22</v>
      </c>
      <c r="D83" s="68" t="str">
        <f>+IF('CLIN Detail list'!H84=0,"   ----",'CLIN Detail list'!H84)</f>
        <v xml:space="preserve">   ----</v>
      </c>
      <c r="E83" s="68" t="str">
        <f>+IF('CLIN Detail list'!I84=0,"   ----",'CLIN Detail list'!I84)</f>
        <v>Mons, Bel</v>
      </c>
      <c r="F83" s="68"/>
      <c r="G83" s="68"/>
      <c r="H83" s="68"/>
      <c r="I83" s="68"/>
      <c r="J83" s="177">
        <f t="shared" si="7"/>
        <v>0</v>
      </c>
      <c r="K83" s="68"/>
      <c r="L83" s="41"/>
      <c r="T83" s="202">
        <f t="shared" si="6"/>
        <v>0</v>
      </c>
      <c r="U83" s="202">
        <f>+'Labour and Options'!S82</f>
        <v>0</v>
      </c>
      <c r="W83" s="202">
        <f>+Travel!L83</f>
        <v>0</v>
      </c>
      <c r="X83" s="202">
        <f>+ODC!K83</f>
        <v>0</v>
      </c>
    </row>
    <row r="84" spans="2:24" hidden="1" x14ac:dyDescent="0.35">
      <c r="B84" s="248" t="str">
        <f>+'CLIN Detail list'!P85</f>
        <v>5.6.1.3    Support to Pilot Site Activation (ON &amp; PBN)</v>
      </c>
      <c r="C84" s="68" t="str">
        <f>+IF('CLIN Detail list'!C85=0,"   ----",'CLIN Detail list'!C85)</f>
        <v>SOW § 5</v>
      </c>
      <c r="D84" s="68" t="str">
        <f>+IF('CLIN Detail list'!H85=0,"   ----",'CLIN Detail list'!H85)</f>
        <v xml:space="preserve">   ----</v>
      </c>
      <c r="E84" s="68" t="str">
        <f>+IF('CLIN Detail list'!I85=0,"   ----",'CLIN Detail list'!I85)</f>
        <v>Mons, Bel</v>
      </c>
      <c r="F84" s="68"/>
      <c r="G84" s="68"/>
      <c r="H84" s="68"/>
      <c r="I84" s="68"/>
      <c r="J84" s="177">
        <f t="shared" si="7"/>
        <v>0</v>
      </c>
      <c r="K84" s="68"/>
      <c r="L84" s="41"/>
      <c r="T84" s="202">
        <f t="shared" si="6"/>
        <v>0</v>
      </c>
      <c r="U84" s="202">
        <f>+'Labour and Options'!S83</f>
        <v>0</v>
      </c>
      <c r="W84" s="202">
        <f>+Travel!L84</f>
        <v>0</v>
      </c>
      <c r="X84" s="202">
        <f>+ODC!K84</f>
        <v>0</v>
      </c>
    </row>
    <row r="85" spans="2:24" hidden="1" x14ac:dyDescent="0.35">
      <c r="B85" s="248" t="str">
        <f>+'CLIN Detail list'!P86</f>
        <v xml:space="preserve">5.6.1.4    Installation  </v>
      </c>
      <c r="C85" s="68" t="str">
        <f>+IF('CLIN Detail list'!C86=0,"   ----",'CLIN Detail list'!C86)</f>
        <v>SOW § 9.1.1</v>
      </c>
      <c r="D85" s="68" t="str">
        <f>+IF('CLIN Detail list'!H86=0,"   ----",'CLIN Detail list'!H86)</f>
        <v xml:space="preserve">   ----</v>
      </c>
      <c r="E85" s="68" t="str">
        <f>+IF('CLIN Detail list'!I86=0,"   ----",'CLIN Detail list'!I86)</f>
        <v>Mons, Bel, Lago Patria, Ita</v>
      </c>
      <c r="F85" s="68"/>
      <c r="G85" s="68"/>
      <c r="H85" s="68"/>
      <c r="I85" s="68"/>
      <c r="J85" s="177">
        <f t="shared" si="7"/>
        <v>0</v>
      </c>
      <c r="K85" s="68"/>
      <c r="L85" s="41"/>
      <c r="T85" s="202">
        <f t="shared" si="6"/>
        <v>0</v>
      </c>
      <c r="U85" s="202">
        <f>+'Labour and Options'!S84</f>
        <v>0</v>
      </c>
      <c r="W85" s="202">
        <f>+Travel!L85</f>
        <v>0</v>
      </c>
      <c r="X85" s="202">
        <f>+ODC!K85</f>
        <v>0</v>
      </c>
    </row>
    <row r="86" spans="2:24" hidden="1" x14ac:dyDescent="0.35">
      <c r="B86" s="248" t="str">
        <f>+'CLIN Detail list'!P87</f>
        <v>5.6.1.5    Migration Tool configuration / customization</v>
      </c>
      <c r="C86" s="68" t="str">
        <f>+IF('CLIN Detail list'!C87=0,"   ----",'CLIN Detail list'!C87)</f>
        <v>SOW § 8</v>
      </c>
      <c r="D86" s="68" t="str">
        <f>+IF('CLIN Detail list'!H87=0,"   ----",'CLIN Detail list'!H87)</f>
        <v xml:space="preserve">   ----</v>
      </c>
      <c r="E86" s="68" t="str">
        <f>+IF('CLIN Detail list'!I87=0,"   ----",'CLIN Detail list'!I87)</f>
        <v>Mons, Bel</v>
      </c>
      <c r="F86" s="68"/>
      <c r="G86" s="68"/>
      <c r="H86" s="68"/>
      <c r="I86" s="68"/>
      <c r="J86" s="177">
        <f t="shared" si="7"/>
        <v>0</v>
      </c>
      <c r="K86" s="68"/>
      <c r="L86" s="41"/>
      <c r="T86" s="202">
        <f t="shared" si="6"/>
        <v>0</v>
      </c>
      <c r="U86" s="202">
        <f>+'Labour and Options'!S85</f>
        <v>0</v>
      </c>
      <c r="W86" s="202">
        <f>+Travel!L86</f>
        <v>0</v>
      </c>
      <c r="X86" s="202">
        <f>+ODC!K86</f>
        <v>0</v>
      </c>
    </row>
    <row r="87" spans="2:24" hidden="1" x14ac:dyDescent="0.35">
      <c r="B87" s="248" t="str">
        <f>+'CLIN Detail list'!P88</f>
        <v xml:space="preserve">5.6.1.6    Data Migration </v>
      </c>
      <c r="C87" s="68" t="str">
        <f>+IF('CLIN Detail list'!C88=0,"   ----",'CLIN Detail list'!C88)</f>
        <v>SOW § 8</v>
      </c>
      <c r="D87" s="68" t="str">
        <f>+IF('CLIN Detail list'!H88=0,"   ----",'CLIN Detail list'!H88)</f>
        <v xml:space="preserve">   ----</v>
      </c>
      <c r="E87" s="68" t="str">
        <f>+IF('CLIN Detail list'!I88=0,"   ----",'CLIN Detail list'!I88)</f>
        <v>Mons, Bel</v>
      </c>
      <c r="F87" s="68"/>
      <c r="G87" s="68"/>
      <c r="H87" s="68"/>
      <c r="I87" s="68"/>
      <c r="J87" s="177">
        <f t="shared" si="7"/>
        <v>0</v>
      </c>
      <c r="K87" s="68"/>
      <c r="L87" s="41"/>
      <c r="T87" s="202">
        <f t="shared" si="6"/>
        <v>0</v>
      </c>
      <c r="U87" s="202">
        <f>+'Labour and Options'!S86</f>
        <v>0</v>
      </c>
      <c r="W87" s="202">
        <f>+Travel!L87</f>
        <v>0</v>
      </c>
      <c r="X87" s="202">
        <f>+ODC!K87</f>
        <v>0</v>
      </c>
    </row>
    <row r="88" spans="2:24" hidden="1" x14ac:dyDescent="0.35">
      <c r="B88" s="248" t="str">
        <f>+'CLIN Detail list'!P89</f>
        <v>5.6.1.7    Post Migration Information Assurance Test</v>
      </c>
      <c r="C88" s="68" t="str">
        <f>+IF('CLIN Detail list'!C89=0,"   ----",'CLIN Detail list'!C89)</f>
        <v>SOW § 8</v>
      </c>
      <c r="D88" s="68" t="str">
        <f>+IF('CLIN Detail list'!H89=0,"   ----",'CLIN Detail list'!H89)</f>
        <v xml:space="preserve">   ----</v>
      </c>
      <c r="E88" s="68" t="str">
        <f>+IF('CLIN Detail list'!I89=0,"   ----",'CLIN Detail list'!I89)</f>
        <v>Mons, Bel</v>
      </c>
      <c r="F88" s="68"/>
      <c r="G88" s="68"/>
      <c r="H88" s="68"/>
      <c r="I88" s="68"/>
      <c r="J88" s="177">
        <f t="shared" si="7"/>
        <v>0</v>
      </c>
      <c r="K88" s="68"/>
      <c r="L88" s="41"/>
      <c r="T88" s="202">
        <f t="shared" si="6"/>
        <v>0</v>
      </c>
      <c r="U88" s="202">
        <f>+'Labour and Options'!S87</f>
        <v>0</v>
      </c>
      <c r="W88" s="202">
        <f>+Travel!L88</f>
        <v>0</v>
      </c>
      <c r="X88" s="202">
        <f>+ODC!K88</f>
        <v>0</v>
      </c>
    </row>
    <row r="89" spans="2:24" hidden="1" x14ac:dyDescent="0.35">
      <c r="B89" s="248" t="str">
        <f>+'CLIN Detail list'!P90</f>
        <v>5.6.1.8    Performance Tests, Test</v>
      </c>
      <c r="C89" s="68" t="str">
        <f>+IF('CLIN Detail list'!C90=0,"   ----",'CLIN Detail list'!C90)</f>
        <v>SOW § 15</v>
      </c>
      <c r="D89" s="68" t="str">
        <f>+IF('CLIN Detail list'!H90=0,"   ----",'CLIN Detail list'!H90)</f>
        <v xml:space="preserve">   ----</v>
      </c>
      <c r="E89" s="68" t="str">
        <f>+IF('CLIN Detail list'!I90=0,"   ----",'CLIN Detail list'!I90)</f>
        <v>Mons, Bel</v>
      </c>
      <c r="F89" s="68"/>
      <c r="G89" s="68"/>
      <c r="H89" s="68"/>
      <c r="I89" s="68"/>
      <c r="J89" s="177">
        <f t="shared" si="7"/>
        <v>0</v>
      </c>
      <c r="K89" s="68"/>
      <c r="L89" s="41"/>
      <c r="T89" s="202">
        <f t="shared" si="6"/>
        <v>0</v>
      </c>
      <c r="U89" s="202">
        <f>+'Labour and Options'!S88</f>
        <v>0</v>
      </c>
      <c r="W89" s="202">
        <f>+Travel!L89</f>
        <v>0</v>
      </c>
      <c r="X89" s="202">
        <f>+ODC!K89</f>
        <v>0</v>
      </c>
    </row>
    <row r="90" spans="2:24" hidden="1" x14ac:dyDescent="0.35">
      <c r="B90" s="248" t="str">
        <f>+'CLIN Detail list'!P91</f>
        <v>5.6.1.9    Site Acceptance Test  SHAPE HQ = Pilot</v>
      </c>
      <c r="C90" s="68" t="str">
        <f>+IF('CLIN Detail list'!C91=0,"   ----",'CLIN Detail list'!C91)</f>
        <v>SOW § 15</v>
      </c>
      <c r="D90" s="68" t="str">
        <f>+IF('CLIN Detail list'!H91=0,"   ----",'CLIN Detail list'!H91)</f>
        <v xml:space="preserve">   ----</v>
      </c>
      <c r="E90" s="68" t="str">
        <f>+IF('CLIN Detail list'!I91=0,"   ----",'CLIN Detail list'!I91)</f>
        <v>Mons, Bel</v>
      </c>
      <c r="F90" s="68"/>
      <c r="G90" s="68"/>
      <c r="H90" s="68"/>
      <c r="I90" s="68"/>
      <c r="J90" s="177">
        <f t="shared" si="7"/>
        <v>0</v>
      </c>
      <c r="K90" s="68"/>
      <c r="L90" s="41"/>
      <c r="T90" s="202">
        <f t="shared" si="6"/>
        <v>0</v>
      </c>
      <c r="U90" s="202">
        <f>+'Labour and Options'!S89</f>
        <v>0</v>
      </c>
      <c r="W90" s="202">
        <f>+Travel!L90</f>
        <v>0</v>
      </c>
      <c r="X90" s="202">
        <f>+ODC!K90</f>
        <v>0</v>
      </c>
    </row>
    <row r="91" spans="2:24" hidden="1" x14ac:dyDescent="0.35">
      <c r="B91" s="248" t="str">
        <f>+'CLIN Detail list'!P92</f>
        <v>5.6.2    SER 2: Pre Migration Meeting ACT SEE</v>
      </c>
      <c r="C91" s="68" t="str">
        <f>+IF('CLIN Detail list'!C92=0,"   ----",'CLIN Detail list'!C92)</f>
        <v xml:space="preserve">   ----</v>
      </c>
      <c r="D91" s="68" t="str">
        <f>+IF('CLIN Detail list'!H92=0,"   ----",'CLIN Detail list'!H92)</f>
        <v>DAEDC + 15 Months</v>
      </c>
      <c r="E91" s="68" t="str">
        <f>+IF('CLIN Detail list'!I92=0,"   ----",'CLIN Detail list'!I92)</f>
        <v>Mons, Bel</v>
      </c>
      <c r="F91" s="68"/>
      <c r="G91" s="68"/>
      <c r="H91" s="68"/>
      <c r="I91" s="68"/>
      <c r="J91" s="177">
        <f t="shared" si="7"/>
        <v>0</v>
      </c>
      <c r="K91" s="68"/>
      <c r="L91" s="41"/>
      <c r="T91" s="202">
        <f t="shared" si="6"/>
        <v>0</v>
      </c>
      <c r="U91" s="202">
        <f>+'Labour and Options'!S90</f>
        <v>0</v>
      </c>
      <c r="W91" s="202">
        <f>+Travel!L91</f>
        <v>0</v>
      </c>
      <c r="X91" s="202">
        <f>+ODC!K91</f>
        <v>0</v>
      </c>
    </row>
    <row r="92" spans="2:24" hidden="1" x14ac:dyDescent="0.35">
      <c r="B92" s="248" t="str">
        <f>+'CLIN Detail list'!P93</f>
        <v>5.6.2.1    Pre Migration Meeting</v>
      </c>
      <c r="C92" s="68" t="str">
        <f>+IF('CLIN Detail list'!C93=0,"   ----",'CLIN Detail list'!C93)</f>
        <v>SOW § 8</v>
      </c>
      <c r="D92" s="68" t="str">
        <f>+IF('CLIN Detail list'!H93=0,"   ----",'CLIN Detail list'!H93)</f>
        <v xml:space="preserve">   ----</v>
      </c>
      <c r="E92" s="68" t="str">
        <f>+IF('CLIN Detail list'!I93=0,"   ----",'CLIN Detail list'!I93)</f>
        <v>Mons, Bel</v>
      </c>
      <c r="F92" s="68"/>
      <c r="G92" s="68"/>
      <c r="H92" s="68"/>
      <c r="I92" s="68"/>
      <c r="J92" s="177">
        <f t="shared" si="7"/>
        <v>0</v>
      </c>
      <c r="K92" s="68"/>
      <c r="L92" s="41"/>
      <c r="T92" s="202">
        <f t="shared" si="6"/>
        <v>0</v>
      </c>
      <c r="U92" s="202">
        <f>+'Labour and Options'!S91</f>
        <v>0</v>
      </c>
      <c r="W92" s="202">
        <f>+Travel!L92</f>
        <v>0</v>
      </c>
      <c r="X92" s="202">
        <f>+ODC!K92</f>
        <v>0</v>
      </c>
    </row>
    <row r="93" spans="2:24" hidden="1" x14ac:dyDescent="0.35">
      <c r="B93" s="248" t="str">
        <f>+'CLIN Detail list'!P94</f>
        <v>5.6.2.2    Site Survey (IKM Tools)</v>
      </c>
      <c r="C93" s="68" t="str">
        <f>+IF('CLIN Detail list'!C94=0,"   ----",'CLIN Detail list'!C94)</f>
        <v>SOW § 11.22</v>
      </c>
      <c r="D93" s="68" t="str">
        <f>+IF('CLIN Detail list'!H94=0,"   ----",'CLIN Detail list'!H94)</f>
        <v xml:space="preserve">   ----</v>
      </c>
      <c r="E93" s="68" t="str">
        <f>+IF('CLIN Detail list'!I94=0,"   ----",'CLIN Detail list'!I94)</f>
        <v>Mons, Bel</v>
      </c>
      <c r="F93" s="68"/>
      <c r="G93" s="68"/>
      <c r="H93" s="68"/>
      <c r="I93" s="68"/>
      <c r="J93" s="177">
        <f t="shared" si="7"/>
        <v>0</v>
      </c>
      <c r="K93" s="68"/>
      <c r="L93" s="41"/>
      <c r="T93" s="202">
        <f t="shared" si="6"/>
        <v>0</v>
      </c>
      <c r="U93" s="202">
        <f>+'Labour and Options'!S92</f>
        <v>0</v>
      </c>
      <c r="W93" s="202">
        <f>+Travel!L93</f>
        <v>0</v>
      </c>
      <c r="X93" s="202">
        <f>+ODC!K93</f>
        <v>0</v>
      </c>
    </row>
    <row r="94" spans="2:24" hidden="1" x14ac:dyDescent="0.35">
      <c r="B94" s="248" t="str">
        <f>+'CLIN Detail list'!P95</f>
        <v>5.6.2.3    Support Site Activation (ON &amp; PBN)</v>
      </c>
      <c r="C94" s="68" t="str">
        <f>+IF('CLIN Detail list'!C95=0,"   ----",'CLIN Detail list'!C95)</f>
        <v>SOW § 11.3.2</v>
      </c>
      <c r="D94" s="68" t="str">
        <f>+IF('CLIN Detail list'!H95=0,"   ----",'CLIN Detail list'!H95)</f>
        <v xml:space="preserve">   ----</v>
      </c>
      <c r="E94" s="68" t="str">
        <f>+IF('CLIN Detail list'!I95=0,"   ----",'CLIN Detail list'!I95)</f>
        <v>Mons, Bel</v>
      </c>
      <c r="F94" s="68"/>
      <c r="G94" s="68"/>
      <c r="H94" s="68"/>
      <c r="I94" s="68"/>
      <c r="J94" s="177">
        <f t="shared" si="7"/>
        <v>0</v>
      </c>
      <c r="K94" s="68"/>
      <c r="L94" s="41"/>
      <c r="T94" s="202">
        <f t="shared" si="6"/>
        <v>0</v>
      </c>
      <c r="U94" s="202">
        <f>+'Labour and Options'!S93</f>
        <v>0</v>
      </c>
      <c r="W94" s="202">
        <f>+Travel!L94</f>
        <v>0</v>
      </c>
      <c r="X94" s="202">
        <f>+ODC!K94</f>
        <v>0</v>
      </c>
    </row>
    <row r="95" spans="2:24" hidden="1" x14ac:dyDescent="0.35">
      <c r="B95" s="248" t="str">
        <f>+'CLIN Detail list'!P96</f>
        <v>5.6.2.4    Migration Tool configuration / customization</v>
      </c>
      <c r="C95" s="68" t="str">
        <f>+IF('CLIN Detail list'!C96=0,"   ----",'CLIN Detail list'!C96)</f>
        <v>SOW § 8</v>
      </c>
      <c r="D95" s="68" t="str">
        <f>+IF('CLIN Detail list'!H96=0,"   ----",'CLIN Detail list'!H96)</f>
        <v xml:space="preserve">   ----</v>
      </c>
      <c r="E95" s="68" t="str">
        <f>+IF('CLIN Detail list'!I96=0,"   ----",'CLIN Detail list'!I96)</f>
        <v>Mons, Bel</v>
      </c>
      <c r="F95" s="68"/>
      <c r="G95" s="68"/>
      <c r="H95" s="68"/>
      <c r="I95" s="68"/>
      <c r="J95" s="177">
        <f t="shared" si="7"/>
        <v>0</v>
      </c>
      <c r="K95" s="68"/>
      <c r="L95" s="41"/>
      <c r="T95" s="202">
        <f t="shared" si="6"/>
        <v>0</v>
      </c>
      <c r="U95" s="202">
        <f>+'Labour and Options'!S94</f>
        <v>0</v>
      </c>
      <c r="W95" s="202">
        <f>+Travel!L95</f>
        <v>0</v>
      </c>
      <c r="X95" s="202">
        <f>+ODC!K95</f>
        <v>0</v>
      </c>
    </row>
    <row r="96" spans="2:24" hidden="1" x14ac:dyDescent="0.35">
      <c r="B96" s="248" t="str">
        <f>+'CLIN Detail list'!P97</f>
        <v xml:space="preserve">5.6.2.5    Data Migration </v>
      </c>
      <c r="C96" s="68" t="str">
        <f>+IF('CLIN Detail list'!C97=0,"   ----",'CLIN Detail list'!C97)</f>
        <v>SOW § 8</v>
      </c>
      <c r="D96" s="68" t="str">
        <f>+IF('CLIN Detail list'!H97=0,"   ----",'CLIN Detail list'!H97)</f>
        <v xml:space="preserve">   ----</v>
      </c>
      <c r="E96" s="68" t="str">
        <f>+IF('CLIN Detail list'!I97=0,"   ----",'CLIN Detail list'!I97)</f>
        <v>Mons, Bel</v>
      </c>
      <c r="F96" s="68"/>
      <c r="G96" s="68"/>
      <c r="H96" s="68"/>
      <c r="I96" s="68"/>
      <c r="J96" s="177">
        <f t="shared" si="7"/>
        <v>0</v>
      </c>
      <c r="K96" s="68"/>
      <c r="L96" s="41"/>
      <c r="T96" s="202">
        <f t="shared" si="6"/>
        <v>0</v>
      </c>
      <c r="U96" s="202">
        <f>+'Labour and Options'!S95</f>
        <v>0</v>
      </c>
      <c r="W96" s="202">
        <f>+Travel!L96</f>
        <v>0</v>
      </c>
      <c r="X96" s="202">
        <f>+ODC!K96</f>
        <v>0</v>
      </c>
    </row>
    <row r="97" spans="2:24" hidden="1" x14ac:dyDescent="0.35">
      <c r="B97" s="248" t="str">
        <f>+'CLIN Detail list'!P98</f>
        <v>5.6.2.6    Post Migration Information Assurance Test</v>
      </c>
      <c r="C97" s="68" t="str">
        <f>+IF('CLIN Detail list'!C98=0,"   ----",'CLIN Detail list'!C98)</f>
        <v>SOW § 8</v>
      </c>
      <c r="D97" s="68" t="str">
        <f>+IF('CLIN Detail list'!H98=0,"   ----",'CLIN Detail list'!H98)</f>
        <v xml:space="preserve">   ----</v>
      </c>
      <c r="E97" s="68" t="str">
        <f>+IF('CLIN Detail list'!I98=0,"   ----",'CLIN Detail list'!I98)</f>
        <v>Mons, Bel</v>
      </c>
      <c r="F97" s="68"/>
      <c r="G97" s="68"/>
      <c r="H97" s="68"/>
      <c r="I97" s="68"/>
      <c r="J97" s="177">
        <f t="shared" si="7"/>
        <v>0</v>
      </c>
      <c r="K97" s="68"/>
      <c r="L97" s="41"/>
      <c r="T97" s="202">
        <f t="shared" si="6"/>
        <v>0</v>
      </c>
      <c r="U97" s="202">
        <f>+'Labour and Options'!S96</f>
        <v>0</v>
      </c>
      <c r="W97" s="202">
        <f>+Travel!L97</f>
        <v>0</v>
      </c>
      <c r="X97" s="202">
        <f>+ODC!K97</f>
        <v>0</v>
      </c>
    </row>
    <row r="98" spans="2:24" hidden="1" x14ac:dyDescent="0.35">
      <c r="B98" s="248" t="str">
        <f>+'CLIN Detail list'!P99</f>
        <v>5.6.2.7    Performance Tests, Test</v>
      </c>
      <c r="C98" s="68" t="str">
        <f>+IF('CLIN Detail list'!C99=0,"   ----",'CLIN Detail list'!C99)</f>
        <v>SOW § 15</v>
      </c>
      <c r="D98" s="68" t="str">
        <f>+IF('CLIN Detail list'!H99=0,"   ----",'CLIN Detail list'!H99)</f>
        <v xml:space="preserve">   ----</v>
      </c>
      <c r="E98" s="68" t="str">
        <f>+IF('CLIN Detail list'!I99=0,"   ----",'CLIN Detail list'!I99)</f>
        <v>Mons, Bel</v>
      </c>
      <c r="F98" s="68"/>
      <c r="G98" s="68"/>
      <c r="H98" s="68"/>
      <c r="I98" s="68"/>
      <c r="J98" s="177">
        <f t="shared" si="7"/>
        <v>0</v>
      </c>
      <c r="K98" s="68"/>
      <c r="L98" s="41"/>
      <c r="T98" s="202">
        <f t="shared" si="6"/>
        <v>0</v>
      </c>
      <c r="U98" s="202">
        <f>+'Labour and Options'!S97</f>
        <v>0</v>
      </c>
      <c r="W98" s="202">
        <f>+Travel!L98</f>
        <v>0</v>
      </c>
      <c r="X98" s="202">
        <f>+ODC!K98</f>
        <v>0</v>
      </c>
    </row>
    <row r="99" spans="2:24" hidden="1" x14ac:dyDescent="0.35">
      <c r="B99" s="248" t="str">
        <f>+'CLIN Detail list'!P100</f>
        <v>5.6.2.8    Site Acceptance Test</v>
      </c>
      <c r="C99" s="68" t="str">
        <f>+IF('CLIN Detail list'!C100=0,"   ----",'CLIN Detail list'!C100)</f>
        <v>SOW § 15</v>
      </c>
      <c r="D99" s="68" t="str">
        <f>+IF('CLIN Detail list'!H100=0,"   ----",'CLIN Detail list'!H100)</f>
        <v xml:space="preserve">   ----</v>
      </c>
      <c r="E99" s="68" t="str">
        <f>+IF('CLIN Detail list'!I100=0,"   ----",'CLIN Detail list'!I100)</f>
        <v>Mons, Bel</v>
      </c>
      <c r="F99" s="68"/>
      <c r="G99" s="68"/>
      <c r="H99" s="68"/>
      <c r="I99" s="68"/>
      <c r="J99" s="177">
        <f t="shared" si="7"/>
        <v>0</v>
      </c>
      <c r="K99" s="68"/>
      <c r="L99" s="41"/>
      <c r="T99" s="202">
        <f t="shared" si="6"/>
        <v>0</v>
      </c>
      <c r="U99" s="202">
        <f>+'Labour and Options'!S98</f>
        <v>0</v>
      </c>
      <c r="W99" s="202">
        <f>+Travel!L99</f>
        <v>0</v>
      </c>
      <c r="X99" s="202">
        <f>+ODC!K99</f>
        <v>0</v>
      </c>
    </row>
    <row r="100" spans="2:24" x14ac:dyDescent="0.35">
      <c r="B100" s="248" t="str">
        <f>+'CLIN Detail list'!P101</f>
        <v>5.6.3    SER 3: Pre Migration Meeting NCISG</v>
      </c>
      <c r="C100" s="68" t="str">
        <f>+IF('CLIN Detail list'!C101=0,"   ----",'CLIN Detail list'!C101)</f>
        <v xml:space="preserve">   ----</v>
      </c>
      <c r="D100" s="68" t="str">
        <f>+IF('CLIN Detail list'!H101=0,"   ----",'CLIN Detail list'!H101)</f>
        <v>DAEDC + 15 Months</v>
      </c>
      <c r="E100" s="68" t="str">
        <f>+IF('CLIN Detail list'!I101=0,"   ----",'CLIN Detail list'!I101)</f>
        <v>Mons, Bel</v>
      </c>
      <c r="F100" s="68"/>
      <c r="G100" s="68"/>
      <c r="H100" s="68"/>
      <c r="I100" s="68"/>
      <c r="J100" s="177">
        <f t="shared" ref="J100:J163" si="8">+T100</f>
        <v>0</v>
      </c>
      <c r="K100" s="68"/>
      <c r="L100" s="41"/>
      <c r="T100" s="202">
        <f t="shared" si="6"/>
        <v>0</v>
      </c>
      <c r="U100" s="202">
        <f>+'Labour and Options'!S99</f>
        <v>0</v>
      </c>
      <c r="W100" s="202">
        <f>+Travel!L100</f>
        <v>0</v>
      </c>
      <c r="X100" s="202">
        <f>+ODC!K100</f>
        <v>0</v>
      </c>
    </row>
    <row r="101" spans="2:24" hidden="1" x14ac:dyDescent="0.35">
      <c r="B101" s="248" t="str">
        <f>+'CLIN Detail list'!P102</f>
        <v>5.6.3.1    Pre Migration Meeting</v>
      </c>
      <c r="C101" s="68" t="str">
        <f>+IF('CLIN Detail list'!C102=0,"   ----",'CLIN Detail list'!C102)</f>
        <v>SOW § 8</v>
      </c>
      <c r="D101" s="68" t="str">
        <f>+IF('CLIN Detail list'!H102=0,"   ----",'CLIN Detail list'!H102)</f>
        <v xml:space="preserve">   ----</v>
      </c>
      <c r="E101" s="68" t="str">
        <f>+IF('CLIN Detail list'!I102=0,"   ----",'CLIN Detail list'!I102)</f>
        <v>Mons, Bel</v>
      </c>
      <c r="F101" s="68"/>
      <c r="G101" s="68"/>
      <c r="H101" s="68"/>
      <c r="I101" s="68"/>
      <c r="J101" s="177">
        <f t="shared" si="8"/>
        <v>0</v>
      </c>
      <c r="K101" s="68"/>
      <c r="L101" s="41"/>
      <c r="T101" s="202">
        <f t="shared" si="6"/>
        <v>0</v>
      </c>
      <c r="U101" s="202">
        <f>+'Labour and Options'!S100</f>
        <v>0</v>
      </c>
      <c r="W101" s="202">
        <f>+Travel!L101</f>
        <v>0</v>
      </c>
      <c r="X101" s="202">
        <f>+ODC!K101</f>
        <v>0</v>
      </c>
    </row>
    <row r="102" spans="2:24" hidden="1" x14ac:dyDescent="0.35">
      <c r="B102" s="248" t="str">
        <f>+'CLIN Detail list'!P103</f>
        <v>5.6.3.2    Site Survey (IKM Tools)</v>
      </c>
      <c r="C102" s="68" t="str">
        <f>+IF('CLIN Detail list'!C103=0,"   ----",'CLIN Detail list'!C103)</f>
        <v>SOW § 11.22</v>
      </c>
      <c r="D102" s="68" t="str">
        <f>+IF('CLIN Detail list'!H103=0,"   ----",'CLIN Detail list'!H103)</f>
        <v xml:space="preserve">   ----</v>
      </c>
      <c r="E102" s="68" t="str">
        <f>+IF('CLIN Detail list'!I103=0,"   ----",'CLIN Detail list'!I103)</f>
        <v>Mons, Bel</v>
      </c>
      <c r="F102" s="68"/>
      <c r="G102" s="68"/>
      <c r="H102" s="68"/>
      <c r="I102" s="68"/>
      <c r="J102" s="177">
        <f t="shared" si="8"/>
        <v>0</v>
      </c>
      <c r="K102" s="68"/>
      <c r="L102" s="41"/>
      <c r="T102" s="202">
        <f t="shared" si="6"/>
        <v>0</v>
      </c>
      <c r="U102" s="202">
        <f>+'Labour and Options'!S101</f>
        <v>0</v>
      </c>
      <c r="W102" s="202">
        <f>+Travel!L102</f>
        <v>0</v>
      </c>
      <c r="X102" s="202">
        <f>+ODC!K102</f>
        <v>0</v>
      </c>
    </row>
    <row r="103" spans="2:24" hidden="1" x14ac:dyDescent="0.35">
      <c r="B103" s="248" t="str">
        <f>+'CLIN Detail list'!P104</f>
        <v>5.6.3.3    Support Site Activation (ON &amp; PBN)</v>
      </c>
      <c r="C103" s="68" t="str">
        <f>+IF('CLIN Detail list'!C104=0,"   ----",'CLIN Detail list'!C104)</f>
        <v>SOW § 11.3.2</v>
      </c>
      <c r="D103" s="68" t="str">
        <f>+IF('CLIN Detail list'!H104=0,"   ----",'CLIN Detail list'!H104)</f>
        <v xml:space="preserve">   ----</v>
      </c>
      <c r="E103" s="68" t="str">
        <f>+IF('CLIN Detail list'!I104=0,"   ----",'CLIN Detail list'!I104)</f>
        <v>Mons, Bel</v>
      </c>
      <c r="F103" s="68"/>
      <c r="G103" s="68"/>
      <c r="H103" s="68"/>
      <c r="I103" s="68"/>
      <c r="J103" s="177">
        <f t="shared" si="8"/>
        <v>0</v>
      </c>
      <c r="K103" s="68"/>
      <c r="L103" s="41"/>
      <c r="T103" s="202">
        <f t="shared" si="6"/>
        <v>0</v>
      </c>
      <c r="U103" s="202">
        <f>+'Labour and Options'!S102</f>
        <v>0</v>
      </c>
      <c r="W103" s="202">
        <f>+Travel!L103</f>
        <v>0</v>
      </c>
      <c r="X103" s="202">
        <f>+ODC!K103</f>
        <v>0</v>
      </c>
    </row>
    <row r="104" spans="2:24" hidden="1" x14ac:dyDescent="0.35">
      <c r="B104" s="248" t="str">
        <f>+'CLIN Detail list'!P105</f>
        <v>5.6.3.4    Migration Tool configuration / customization</v>
      </c>
      <c r="C104" s="68" t="str">
        <f>+IF('CLIN Detail list'!C105=0,"   ----",'CLIN Detail list'!C105)</f>
        <v>SOW § 8</v>
      </c>
      <c r="D104" s="68" t="str">
        <f>+IF('CLIN Detail list'!H105=0,"   ----",'CLIN Detail list'!H105)</f>
        <v xml:space="preserve">   ----</v>
      </c>
      <c r="E104" s="68" t="str">
        <f>+IF('CLIN Detail list'!I105=0,"   ----",'CLIN Detail list'!I105)</f>
        <v>Mons, Bel</v>
      </c>
      <c r="F104" s="68"/>
      <c r="G104" s="68"/>
      <c r="H104" s="68"/>
      <c r="I104" s="68"/>
      <c r="J104" s="177">
        <f t="shared" si="8"/>
        <v>0</v>
      </c>
      <c r="K104" s="68"/>
      <c r="L104" s="41"/>
      <c r="T104" s="202">
        <f t="shared" si="6"/>
        <v>0</v>
      </c>
      <c r="U104" s="202">
        <f>+'Labour and Options'!S103</f>
        <v>0</v>
      </c>
      <c r="W104" s="202">
        <f>+Travel!L104</f>
        <v>0</v>
      </c>
      <c r="X104" s="202">
        <f>+ODC!K104</f>
        <v>0</v>
      </c>
    </row>
    <row r="105" spans="2:24" hidden="1" x14ac:dyDescent="0.35">
      <c r="B105" s="248" t="str">
        <f>+'CLIN Detail list'!P106</f>
        <v xml:space="preserve">5.6.3.5    Data Migration </v>
      </c>
      <c r="C105" s="68" t="str">
        <f>+IF('CLIN Detail list'!C106=0,"   ----",'CLIN Detail list'!C106)</f>
        <v>SOW § 8</v>
      </c>
      <c r="D105" s="68" t="str">
        <f>+IF('CLIN Detail list'!H106=0,"   ----",'CLIN Detail list'!H106)</f>
        <v xml:space="preserve">   ----</v>
      </c>
      <c r="E105" s="68" t="str">
        <f>+IF('CLIN Detail list'!I106=0,"   ----",'CLIN Detail list'!I106)</f>
        <v>Mons, Bel</v>
      </c>
      <c r="F105" s="68"/>
      <c r="G105" s="68"/>
      <c r="H105" s="68"/>
      <c r="I105" s="68"/>
      <c r="J105" s="177">
        <f t="shared" si="8"/>
        <v>0</v>
      </c>
      <c r="K105" s="68"/>
      <c r="L105" s="41"/>
      <c r="T105" s="202">
        <f t="shared" si="6"/>
        <v>0</v>
      </c>
      <c r="U105" s="202">
        <f>+'Labour and Options'!S104</f>
        <v>0</v>
      </c>
      <c r="W105" s="202">
        <f>+Travel!L105</f>
        <v>0</v>
      </c>
      <c r="X105" s="202">
        <f>+ODC!K105</f>
        <v>0</v>
      </c>
    </row>
    <row r="106" spans="2:24" hidden="1" x14ac:dyDescent="0.35">
      <c r="B106" s="248" t="str">
        <f>+'CLIN Detail list'!P107</f>
        <v>5.6.3.6    Post Migration Information Assurance Test</v>
      </c>
      <c r="C106" s="68" t="str">
        <f>+IF('CLIN Detail list'!C107=0,"   ----",'CLIN Detail list'!C107)</f>
        <v>SOW § 8</v>
      </c>
      <c r="D106" s="68" t="str">
        <f>+IF('CLIN Detail list'!H107=0,"   ----",'CLIN Detail list'!H107)</f>
        <v xml:space="preserve">   ----</v>
      </c>
      <c r="E106" s="68" t="str">
        <f>+IF('CLIN Detail list'!I107=0,"   ----",'CLIN Detail list'!I107)</f>
        <v>Mons, Bel</v>
      </c>
      <c r="F106" s="68"/>
      <c r="G106" s="68"/>
      <c r="H106" s="68"/>
      <c r="I106" s="68"/>
      <c r="J106" s="177">
        <f t="shared" si="8"/>
        <v>0</v>
      </c>
      <c r="K106" s="68"/>
      <c r="L106" s="41"/>
      <c r="T106" s="202">
        <f t="shared" si="6"/>
        <v>0</v>
      </c>
      <c r="U106" s="202">
        <f>+'Labour and Options'!S105</f>
        <v>0</v>
      </c>
      <c r="W106" s="202">
        <f>+Travel!L106</f>
        <v>0</v>
      </c>
      <c r="X106" s="202">
        <f>+ODC!K106</f>
        <v>0</v>
      </c>
    </row>
    <row r="107" spans="2:24" hidden="1" x14ac:dyDescent="0.35">
      <c r="B107" s="248" t="str">
        <f>+'CLIN Detail list'!P108</f>
        <v>5.6.3.7    Performance Tests, Test</v>
      </c>
      <c r="C107" s="68" t="str">
        <f>+IF('CLIN Detail list'!C108=0,"   ----",'CLIN Detail list'!C108)</f>
        <v>SOW § 15</v>
      </c>
      <c r="D107" s="68" t="str">
        <f>+IF('CLIN Detail list'!H108=0,"   ----",'CLIN Detail list'!H108)</f>
        <v xml:space="preserve">   ----</v>
      </c>
      <c r="E107" s="68" t="str">
        <f>+IF('CLIN Detail list'!I108=0,"   ----",'CLIN Detail list'!I108)</f>
        <v>Mons, Bel</v>
      </c>
      <c r="F107" s="68"/>
      <c r="G107" s="68"/>
      <c r="H107" s="68"/>
      <c r="I107" s="68"/>
      <c r="J107" s="177">
        <f t="shared" si="8"/>
        <v>0</v>
      </c>
      <c r="K107" s="68"/>
      <c r="L107" s="41"/>
      <c r="T107" s="202">
        <f t="shared" si="6"/>
        <v>0</v>
      </c>
      <c r="U107" s="202">
        <f>+'Labour and Options'!S106</f>
        <v>0</v>
      </c>
      <c r="W107" s="202">
        <f>+Travel!L107</f>
        <v>0</v>
      </c>
      <c r="X107" s="202">
        <f>+ODC!K107</f>
        <v>0</v>
      </c>
    </row>
    <row r="108" spans="2:24" hidden="1" x14ac:dyDescent="0.35">
      <c r="B108" s="248" t="str">
        <f>+'CLIN Detail list'!P109</f>
        <v>5.6.3.8    Site Acceptance Test</v>
      </c>
      <c r="C108" s="68" t="str">
        <f>+IF('CLIN Detail list'!C109=0,"   ----",'CLIN Detail list'!C109)</f>
        <v>SOW § 15</v>
      </c>
      <c r="D108" s="68" t="str">
        <f>+IF('CLIN Detail list'!H109=0,"   ----",'CLIN Detail list'!H109)</f>
        <v xml:space="preserve">   ----</v>
      </c>
      <c r="E108" s="68" t="str">
        <f>+IF('CLIN Detail list'!I109=0,"   ----",'CLIN Detail list'!I109)</f>
        <v>Mons, Bel</v>
      </c>
      <c r="F108" s="68"/>
      <c r="G108" s="68"/>
      <c r="H108" s="68"/>
      <c r="I108" s="68"/>
      <c r="J108" s="177">
        <f t="shared" si="8"/>
        <v>0</v>
      </c>
      <c r="K108" s="68"/>
      <c r="L108" s="41"/>
      <c r="T108" s="202">
        <f t="shared" si="6"/>
        <v>0</v>
      </c>
      <c r="U108" s="202">
        <f>+'Labour and Options'!S107</f>
        <v>0</v>
      </c>
      <c r="W108" s="202">
        <f>+Travel!L108</f>
        <v>0</v>
      </c>
      <c r="X108" s="202">
        <f>+ODC!K108</f>
        <v>0</v>
      </c>
    </row>
    <row r="109" spans="2:24" ht="26.5" x14ac:dyDescent="0.35">
      <c r="B109" s="248" t="str">
        <f>+'CLIN Detail list'!P110</f>
        <v>5.6.4    SER 4: Pre Migration Meeting NCIA Reference Facility (ON ONLY)</v>
      </c>
      <c r="C109" s="68" t="str">
        <f>+IF('CLIN Detail list'!C110=0,"   ----",'CLIN Detail list'!C110)</f>
        <v xml:space="preserve">   ----</v>
      </c>
      <c r="D109" s="68" t="str">
        <f>+IF('CLIN Detail list'!H110=0,"   ----",'CLIN Detail list'!H110)</f>
        <v>DAEDC + 15 Months</v>
      </c>
      <c r="E109" s="68" t="str">
        <f>+IF('CLIN Detail list'!I110=0,"   ----",'CLIN Detail list'!I110)</f>
        <v>Mons, Bel</v>
      </c>
      <c r="F109" s="68"/>
      <c r="G109" s="68"/>
      <c r="H109" s="68"/>
      <c r="I109" s="68"/>
      <c r="J109" s="177">
        <f t="shared" si="8"/>
        <v>0</v>
      </c>
      <c r="K109" s="68"/>
      <c r="L109" s="41"/>
      <c r="T109" s="202">
        <f t="shared" si="6"/>
        <v>0</v>
      </c>
      <c r="U109" s="202">
        <f>+'Labour and Options'!S108</f>
        <v>0</v>
      </c>
      <c r="W109" s="202">
        <f>+Travel!L109</f>
        <v>0</v>
      </c>
      <c r="X109" s="202">
        <f>+ODC!K109</f>
        <v>0</v>
      </c>
    </row>
    <row r="110" spans="2:24" hidden="1" x14ac:dyDescent="0.35">
      <c r="B110" s="248" t="str">
        <f>+'CLIN Detail list'!P111</f>
        <v>5.6.4.1    Pre Migration Meeting</v>
      </c>
      <c r="C110" s="68" t="str">
        <f>+IF('CLIN Detail list'!C111=0,"   ----",'CLIN Detail list'!C111)</f>
        <v>SOW § 8</v>
      </c>
      <c r="D110" s="68" t="str">
        <f>+IF('CLIN Detail list'!H111=0,"   ----",'CLIN Detail list'!H111)</f>
        <v xml:space="preserve">   ----</v>
      </c>
      <c r="E110" s="68" t="str">
        <f>+IF('CLIN Detail list'!I111=0,"   ----",'CLIN Detail list'!I111)</f>
        <v>Mons, Bel</v>
      </c>
      <c r="F110" s="68"/>
      <c r="G110" s="68"/>
      <c r="H110" s="68"/>
      <c r="I110" s="68"/>
      <c r="J110" s="177">
        <f t="shared" si="8"/>
        <v>0</v>
      </c>
      <c r="K110" s="68"/>
      <c r="L110" s="41"/>
      <c r="T110" s="202">
        <f t="shared" si="6"/>
        <v>0</v>
      </c>
      <c r="U110" s="202">
        <f>+'Labour and Options'!S109</f>
        <v>0</v>
      </c>
      <c r="W110" s="202">
        <f>+Travel!L110</f>
        <v>0</v>
      </c>
      <c r="X110" s="202">
        <f>+ODC!K110</f>
        <v>0</v>
      </c>
    </row>
    <row r="111" spans="2:24" hidden="1" x14ac:dyDescent="0.35">
      <c r="B111" s="248" t="str">
        <f>+'CLIN Detail list'!P112</f>
        <v>5.6.4.2    Site Survey (IKM Tools)</v>
      </c>
      <c r="C111" s="68" t="str">
        <f>+IF('CLIN Detail list'!C112=0,"   ----",'CLIN Detail list'!C112)</f>
        <v>SOW § 11.22</v>
      </c>
      <c r="D111" s="68" t="str">
        <f>+IF('CLIN Detail list'!H112=0,"   ----",'CLIN Detail list'!H112)</f>
        <v xml:space="preserve">   ----</v>
      </c>
      <c r="E111" s="68" t="str">
        <f>+IF('CLIN Detail list'!I112=0,"   ----",'CLIN Detail list'!I112)</f>
        <v>Mons, Bel</v>
      </c>
      <c r="F111" s="68"/>
      <c r="G111" s="68"/>
      <c r="H111" s="68"/>
      <c r="I111" s="68"/>
      <c r="J111" s="177">
        <f t="shared" si="8"/>
        <v>0</v>
      </c>
      <c r="K111" s="68"/>
      <c r="L111" s="41"/>
      <c r="T111" s="202">
        <f t="shared" si="6"/>
        <v>0</v>
      </c>
      <c r="U111" s="202">
        <f>+'Labour and Options'!S110</f>
        <v>0</v>
      </c>
      <c r="W111" s="202">
        <f>+Travel!L111</f>
        <v>0</v>
      </c>
      <c r="X111" s="202">
        <f>+ODC!K111</f>
        <v>0</v>
      </c>
    </row>
    <row r="112" spans="2:24" hidden="1" x14ac:dyDescent="0.35">
      <c r="B112" s="248" t="str">
        <f>+'CLIN Detail list'!P113</f>
        <v>5.6.4.3    Support Site Activation (ON)</v>
      </c>
      <c r="C112" s="68" t="str">
        <f>+IF('CLIN Detail list'!C113=0,"   ----",'CLIN Detail list'!C113)</f>
        <v>SOW § 11.3.2</v>
      </c>
      <c r="D112" s="68" t="str">
        <f>+IF('CLIN Detail list'!H113=0,"   ----",'CLIN Detail list'!H113)</f>
        <v xml:space="preserve">   ----</v>
      </c>
      <c r="E112" s="68" t="str">
        <f>+IF('CLIN Detail list'!I113=0,"   ----",'CLIN Detail list'!I113)</f>
        <v>Mons, Bel</v>
      </c>
      <c r="F112" s="68"/>
      <c r="G112" s="68"/>
      <c r="H112" s="68"/>
      <c r="I112" s="68"/>
      <c r="J112" s="177">
        <f t="shared" si="8"/>
        <v>0</v>
      </c>
      <c r="K112" s="68"/>
      <c r="L112" s="41"/>
      <c r="T112" s="202">
        <f t="shared" si="6"/>
        <v>0</v>
      </c>
      <c r="U112" s="202">
        <f>+'Labour and Options'!S111</f>
        <v>0</v>
      </c>
      <c r="W112" s="202">
        <f>+Travel!L112</f>
        <v>0</v>
      </c>
      <c r="X112" s="202">
        <f>+ODC!K112</f>
        <v>0</v>
      </c>
    </row>
    <row r="113" spans="2:24" hidden="1" x14ac:dyDescent="0.35">
      <c r="B113" s="248" t="str">
        <f>+'CLIN Detail list'!P114</f>
        <v>5.6.4.4    Migration Tool configuration / customization</v>
      </c>
      <c r="C113" s="68" t="str">
        <f>+IF('CLIN Detail list'!C114=0,"   ----",'CLIN Detail list'!C114)</f>
        <v>SOW § 8</v>
      </c>
      <c r="D113" s="68" t="str">
        <f>+IF('CLIN Detail list'!H114=0,"   ----",'CLIN Detail list'!H114)</f>
        <v xml:space="preserve">   ----</v>
      </c>
      <c r="E113" s="68" t="str">
        <f>+IF('CLIN Detail list'!I114=0,"   ----",'CLIN Detail list'!I114)</f>
        <v>Mons, Bel</v>
      </c>
      <c r="F113" s="68"/>
      <c r="G113" s="68"/>
      <c r="H113" s="68"/>
      <c r="I113" s="68"/>
      <c r="J113" s="177">
        <f t="shared" si="8"/>
        <v>0</v>
      </c>
      <c r="K113" s="68"/>
      <c r="L113" s="41"/>
      <c r="T113" s="202">
        <f t="shared" si="6"/>
        <v>0</v>
      </c>
      <c r="U113" s="202">
        <f>+'Labour and Options'!S112</f>
        <v>0</v>
      </c>
      <c r="W113" s="202">
        <f>+Travel!L113</f>
        <v>0</v>
      </c>
      <c r="X113" s="202">
        <f>+ODC!K113</f>
        <v>0</v>
      </c>
    </row>
    <row r="114" spans="2:24" hidden="1" x14ac:dyDescent="0.35">
      <c r="B114" s="248" t="str">
        <f>+'CLIN Detail list'!P115</f>
        <v xml:space="preserve">5.6.4.5    Data Migration </v>
      </c>
      <c r="C114" s="68" t="str">
        <f>+IF('CLIN Detail list'!C115=0,"   ----",'CLIN Detail list'!C115)</f>
        <v>SOW § 8</v>
      </c>
      <c r="D114" s="68" t="str">
        <f>+IF('CLIN Detail list'!H115=0,"   ----",'CLIN Detail list'!H115)</f>
        <v xml:space="preserve">   ----</v>
      </c>
      <c r="E114" s="68" t="str">
        <f>+IF('CLIN Detail list'!I115=0,"   ----",'CLIN Detail list'!I115)</f>
        <v>Mons, Bel</v>
      </c>
      <c r="F114" s="68"/>
      <c r="G114" s="68"/>
      <c r="H114" s="68"/>
      <c r="I114" s="68"/>
      <c r="J114" s="177">
        <f t="shared" si="8"/>
        <v>0</v>
      </c>
      <c r="K114" s="68"/>
      <c r="L114" s="41"/>
      <c r="T114" s="202">
        <f t="shared" si="6"/>
        <v>0</v>
      </c>
      <c r="U114" s="202">
        <f>+'Labour and Options'!S113</f>
        <v>0</v>
      </c>
      <c r="W114" s="202">
        <f>+Travel!L114</f>
        <v>0</v>
      </c>
      <c r="X114" s="202">
        <f>+ODC!K114</f>
        <v>0</v>
      </c>
    </row>
    <row r="115" spans="2:24" hidden="1" x14ac:dyDescent="0.35">
      <c r="B115" s="248" t="str">
        <f>+'CLIN Detail list'!P116</f>
        <v>5.6.4.6    Post Migration Information Assurance Test</v>
      </c>
      <c r="C115" s="68" t="str">
        <f>+IF('CLIN Detail list'!C116=0,"   ----",'CLIN Detail list'!C116)</f>
        <v>SOW § 8</v>
      </c>
      <c r="D115" s="68" t="str">
        <f>+IF('CLIN Detail list'!H116=0,"   ----",'CLIN Detail list'!H116)</f>
        <v xml:space="preserve">   ----</v>
      </c>
      <c r="E115" s="68" t="str">
        <f>+IF('CLIN Detail list'!I116=0,"   ----",'CLIN Detail list'!I116)</f>
        <v>Mons, Bel</v>
      </c>
      <c r="F115" s="68"/>
      <c r="G115" s="68"/>
      <c r="H115" s="68"/>
      <c r="I115" s="68"/>
      <c r="J115" s="177">
        <f t="shared" si="8"/>
        <v>0</v>
      </c>
      <c r="K115" s="68"/>
      <c r="L115" s="41"/>
      <c r="T115" s="202">
        <f t="shared" si="6"/>
        <v>0</v>
      </c>
      <c r="U115" s="202">
        <f>+'Labour and Options'!S114</f>
        <v>0</v>
      </c>
      <c r="W115" s="202">
        <f>+Travel!L115</f>
        <v>0</v>
      </c>
      <c r="X115" s="202">
        <f>+ODC!K115</f>
        <v>0</v>
      </c>
    </row>
    <row r="116" spans="2:24" hidden="1" x14ac:dyDescent="0.35">
      <c r="B116" s="248" t="str">
        <f>+'CLIN Detail list'!P117</f>
        <v>5.6.4.7    Performance Tests, Test</v>
      </c>
      <c r="C116" s="68" t="str">
        <f>+IF('CLIN Detail list'!C117=0,"   ----",'CLIN Detail list'!C117)</f>
        <v>SOW § 15</v>
      </c>
      <c r="D116" s="68" t="str">
        <f>+IF('CLIN Detail list'!H117=0,"   ----",'CLIN Detail list'!H117)</f>
        <v xml:space="preserve">   ----</v>
      </c>
      <c r="E116" s="68" t="str">
        <f>+IF('CLIN Detail list'!I117=0,"   ----",'CLIN Detail list'!I117)</f>
        <v>Mons, Bel</v>
      </c>
      <c r="F116" s="68"/>
      <c r="G116" s="68"/>
      <c r="H116" s="68"/>
      <c r="I116" s="68"/>
      <c r="J116" s="177">
        <f t="shared" si="8"/>
        <v>0</v>
      </c>
      <c r="K116" s="68"/>
      <c r="L116" s="41"/>
      <c r="T116" s="202">
        <f t="shared" si="6"/>
        <v>0</v>
      </c>
      <c r="U116" s="202">
        <f>+'Labour and Options'!S115</f>
        <v>0</v>
      </c>
      <c r="W116" s="202">
        <f>+Travel!L116</f>
        <v>0</v>
      </c>
      <c r="X116" s="202">
        <f>+ODC!K116</f>
        <v>0</v>
      </c>
    </row>
    <row r="117" spans="2:24" hidden="1" x14ac:dyDescent="0.35">
      <c r="B117" s="248" t="str">
        <f>+'CLIN Detail list'!P118</f>
        <v>5.6.4.8    Site Acceptance Test</v>
      </c>
      <c r="C117" s="68" t="str">
        <f>+IF('CLIN Detail list'!C118=0,"   ----",'CLIN Detail list'!C118)</f>
        <v>SOW § 15</v>
      </c>
      <c r="D117" s="68" t="str">
        <f>+IF('CLIN Detail list'!H118=0,"   ----",'CLIN Detail list'!H118)</f>
        <v xml:space="preserve">   ----</v>
      </c>
      <c r="E117" s="68" t="str">
        <f>+IF('CLIN Detail list'!I118=0,"   ----",'CLIN Detail list'!I118)</f>
        <v>Mons, Bel</v>
      </c>
      <c r="F117" s="68"/>
      <c r="G117" s="68"/>
      <c r="H117" s="68"/>
      <c r="I117" s="68"/>
      <c r="J117" s="177">
        <f t="shared" si="8"/>
        <v>0</v>
      </c>
      <c r="K117" s="68"/>
      <c r="L117" s="41"/>
      <c r="T117" s="202">
        <f t="shared" si="6"/>
        <v>0</v>
      </c>
      <c r="U117" s="202">
        <f>+'Labour and Options'!S116</f>
        <v>0</v>
      </c>
      <c r="W117" s="202">
        <f>+Travel!L117</f>
        <v>0</v>
      </c>
      <c r="X117" s="202">
        <f>+ODC!K117</f>
        <v>0</v>
      </c>
    </row>
    <row r="118" spans="2:24" x14ac:dyDescent="0.35">
      <c r="B118" s="248" t="str">
        <f>+'CLIN Detail list'!P119</f>
        <v xml:space="preserve">5.6.5    SER 5: Pre Migration NCIA IV&amp;V  </v>
      </c>
      <c r="C118" s="68" t="str">
        <f>+IF('CLIN Detail list'!C119=0,"   ----",'CLIN Detail list'!C119)</f>
        <v xml:space="preserve">   ----</v>
      </c>
      <c r="D118" s="68" t="str">
        <f>+IF('CLIN Detail list'!H119=0,"   ----",'CLIN Detail list'!H119)</f>
        <v>DAEDC + 15 Months</v>
      </c>
      <c r="E118" s="68" t="str">
        <f>+IF('CLIN Detail list'!I119=0,"   ----",'CLIN Detail list'!I119)</f>
        <v>Mons, Bel</v>
      </c>
      <c r="F118" s="68"/>
      <c r="G118" s="68"/>
      <c r="H118" s="68"/>
      <c r="I118" s="68"/>
      <c r="J118" s="177">
        <f t="shared" si="8"/>
        <v>0</v>
      </c>
      <c r="K118" s="68"/>
      <c r="L118" s="41"/>
      <c r="T118" s="202">
        <f t="shared" si="6"/>
        <v>0</v>
      </c>
      <c r="U118" s="202">
        <f>+'Labour and Options'!S117</f>
        <v>0</v>
      </c>
      <c r="W118" s="202">
        <f>+Travel!L118</f>
        <v>0</v>
      </c>
      <c r="X118" s="202">
        <f>+ODC!K118</f>
        <v>0</v>
      </c>
    </row>
    <row r="119" spans="2:24" hidden="1" x14ac:dyDescent="0.35">
      <c r="B119" s="248" t="str">
        <f>+'CLIN Detail list'!P120</f>
        <v>5.6.5.1    Pre Migration Meeting</v>
      </c>
      <c r="C119" s="68" t="str">
        <f>+IF('CLIN Detail list'!C120=0,"   ----",'CLIN Detail list'!C120)</f>
        <v>SOW § 8</v>
      </c>
      <c r="D119" s="68" t="str">
        <f>+IF('CLIN Detail list'!H120=0,"   ----",'CLIN Detail list'!H120)</f>
        <v xml:space="preserve">   ----</v>
      </c>
      <c r="E119" s="68" t="str">
        <f>+IF('CLIN Detail list'!I120=0,"   ----",'CLIN Detail list'!I120)</f>
        <v>Mons, Bel</v>
      </c>
      <c r="F119" s="68"/>
      <c r="G119" s="68"/>
      <c r="H119" s="68"/>
      <c r="I119" s="68"/>
      <c r="J119" s="177">
        <f t="shared" si="8"/>
        <v>0</v>
      </c>
      <c r="K119" s="68"/>
      <c r="L119" s="41"/>
      <c r="T119" s="202">
        <f t="shared" si="6"/>
        <v>0</v>
      </c>
      <c r="U119" s="202">
        <f>+'Labour and Options'!S118</f>
        <v>0</v>
      </c>
      <c r="W119" s="202">
        <f>+Travel!L119</f>
        <v>0</v>
      </c>
      <c r="X119" s="202">
        <f>+ODC!K119</f>
        <v>0</v>
      </c>
    </row>
    <row r="120" spans="2:24" hidden="1" x14ac:dyDescent="0.35">
      <c r="B120" s="248" t="str">
        <f>+'CLIN Detail list'!P121</f>
        <v>5.6.5.2    Site Survey (IKM Tools)</v>
      </c>
      <c r="C120" s="68" t="str">
        <f>+IF('CLIN Detail list'!C121=0,"   ----",'CLIN Detail list'!C121)</f>
        <v>SOW § 11.22</v>
      </c>
      <c r="D120" s="68" t="str">
        <f>+IF('CLIN Detail list'!H121=0,"   ----",'CLIN Detail list'!H121)</f>
        <v xml:space="preserve">   ----</v>
      </c>
      <c r="E120" s="68" t="str">
        <f>+IF('CLIN Detail list'!I121=0,"   ----",'CLIN Detail list'!I121)</f>
        <v>Mons, Bel</v>
      </c>
      <c r="F120" s="68"/>
      <c r="G120" s="68"/>
      <c r="H120" s="68"/>
      <c r="I120" s="68"/>
      <c r="J120" s="177">
        <f t="shared" si="8"/>
        <v>0</v>
      </c>
      <c r="K120" s="68"/>
      <c r="L120" s="41"/>
      <c r="T120" s="202">
        <f t="shared" si="6"/>
        <v>0</v>
      </c>
      <c r="U120" s="202">
        <f>+'Labour and Options'!S119</f>
        <v>0</v>
      </c>
      <c r="W120" s="202">
        <f>+Travel!L120</f>
        <v>0</v>
      </c>
      <c r="X120" s="202">
        <f>+ODC!K120</f>
        <v>0</v>
      </c>
    </row>
    <row r="121" spans="2:24" hidden="1" x14ac:dyDescent="0.35">
      <c r="B121" s="248" t="str">
        <f>+'CLIN Detail list'!P122</f>
        <v>5.6.5.3    Support Site Activation (ON &amp; PBN)</v>
      </c>
      <c r="C121" s="68" t="str">
        <f>+IF('CLIN Detail list'!C122=0,"   ----",'CLIN Detail list'!C122)</f>
        <v>SOW § 11.3.2</v>
      </c>
      <c r="D121" s="68" t="str">
        <f>+IF('CLIN Detail list'!H122=0,"   ----",'CLIN Detail list'!H122)</f>
        <v xml:space="preserve">   ----</v>
      </c>
      <c r="E121" s="68" t="str">
        <f>+IF('CLIN Detail list'!I122=0,"   ----",'CLIN Detail list'!I122)</f>
        <v>Mons, Bel</v>
      </c>
      <c r="F121" s="68"/>
      <c r="G121" s="68"/>
      <c r="H121" s="68"/>
      <c r="I121" s="68"/>
      <c r="J121" s="177">
        <f t="shared" si="8"/>
        <v>0</v>
      </c>
      <c r="K121" s="68"/>
      <c r="L121" s="41"/>
      <c r="T121" s="202">
        <f t="shared" si="6"/>
        <v>0</v>
      </c>
      <c r="U121" s="202">
        <f>+'Labour and Options'!S120</f>
        <v>0</v>
      </c>
      <c r="W121" s="202">
        <f>+Travel!L121</f>
        <v>0</v>
      </c>
      <c r="X121" s="202">
        <f>+ODC!K121</f>
        <v>0</v>
      </c>
    </row>
    <row r="122" spans="2:24" hidden="1" x14ac:dyDescent="0.35">
      <c r="B122" s="248" t="str">
        <f>+'CLIN Detail list'!P123</f>
        <v>5.6.5.4    Migration Tool configuration / customization</v>
      </c>
      <c r="C122" s="68" t="str">
        <f>+IF('CLIN Detail list'!C123=0,"   ----",'CLIN Detail list'!C123)</f>
        <v>SOW § 8</v>
      </c>
      <c r="D122" s="68" t="str">
        <f>+IF('CLIN Detail list'!H123=0,"   ----",'CLIN Detail list'!H123)</f>
        <v xml:space="preserve">   ----</v>
      </c>
      <c r="E122" s="68" t="str">
        <f>+IF('CLIN Detail list'!I123=0,"   ----",'CLIN Detail list'!I123)</f>
        <v>Mons, Bel</v>
      </c>
      <c r="F122" s="68"/>
      <c r="G122" s="68"/>
      <c r="H122" s="68"/>
      <c r="I122" s="68"/>
      <c r="J122" s="177">
        <f t="shared" si="8"/>
        <v>0</v>
      </c>
      <c r="K122" s="68"/>
      <c r="L122" s="41"/>
      <c r="T122" s="202">
        <f t="shared" si="6"/>
        <v>0</v>
      </c>
      <c r="U122" s="202">
        <f>+'Labour and Options'!S121</f>
        <v>0</v>
      </c>
      <c r="W122" s="202">
        <f>+Travel!L122</f>
        <v>0</v>
      </c>
      <c r="X122" s="202">
        <f>+ODC!K122</f>
        <v>0</v>
      </c>
    </row>
    <row r="123" spans="2:24" hidden="1" x14ac:dyDescent="0.35">
      <c r="B123" s="248" t="str">
        <f>+'CLIN Detail list'!P124</f>
        <v xml:space="preserve">5.6.5.5    Data Migration </v>
      </c>
      <c r="C123" s="68" t="str">
        <f>+IF('CLIN Detail list'!C124=0,"   ----",'CLIN Detail list'!C124)</f>
        <v>SOW § 8</v>
      </c>
      <c r="D123" s="68" t="str">
        <f>+IF('CLIN Detail list'!H124=0,"   ----",'CLIN Detail list'!H124)</f>
        <v xml:space="preserve">   ----</v>
      </c>
      <c r="E123" s="68" t="str">
        <f>+IF('CLIN Detail list'!I124=0,"   ----",'CLIN Detail list'!I124)</f>
        <v>Mons, Bel</v>
      </c>
      <c r="F123" s="68"/>
      <c r="G123" s="68"/>
      <c r="H123" s="68"/>
      <c r="I123" s="68"/>
      <c r="J123" s="177">
        <f t="shared" si="8"/>
        <v>0</v>
      </c>
      <c r="K123" s="68"/>
      <c r="L123" s="41"/>
      <c r="T123" s="202">
        <f t="shared" si="6"/>
        <v>0</v>
      </c>
      <c r="U123" s="202">
        <f>+'Labour and Options'!S122</f>
        <v>0</v>
      </c>
      <c r="W123" s="202">
        <f>+Travel!L123</f>
        <v>0</v>
      </c>
      <c r="X123" s="202">
        <f>+ODC!K123</f>
        <v>0</v>
      </c>
    </row>
    <row r="124" spans="2:24" hidden="1" x14ac:dyDescent="0.35">
      <c r="B124" s="248" t="str">
        <f>+'CLIN Detail list'!P125</f>
        <v>5.6.5.6    Post Migration Information Assurance Test</v>
      </c>
      <c r="C124" s="68" t="str">
        <f>+IF('CLIN Detail list'!C125=0,"   ----",'CLIN Detail list'!C125)</f>
        <v>SOW § 8</v>
      </c>
      <c r="D124" s="68" t="str">
        <f>+IF('CLIN Detail list'!H125=0,"   ----",'CLIN Detail list'!H125)</f>
        <v xml:space="preserve">   ----</v>
      </c>
      <c r="E124" s="68" t="str">
        <f>+IF('CLIN Detail list'!I125=0,"   ----",'CLIN Detail list'!I125)</f>
        <v>Mons, Bel</v>
      </c>
      <c r="F124" s="68"/>
      <c r="G124" s="68"/>
      <c r="H124" s="68"/>
      <c r="I124" s="68"/>
      <c r="J124" s="177">
        <f t="shared" si="8"/>
        <v>0</v>
      </c>
      <c r="K124" s="68"/>
      <c r="L124" s="41"/>
      <c r="T124" s="202">
        <f t="shared" si="6"/>
        <v>0</v>
      </c>
      <c r="U124" s="202">
        <f>+'Labour and Options'!S123</f>
        <v>0</v>
      </c>
      <c r="W124" s="202">
        <f>+Travel!L124</f>
        <v>0</v>
      </c>
      <c r="X124" s="202">
        <f>+ODC!K124</f>
        <v>0</v>
      </c>
    </row>
    <row r="125" spans="2:24" hidden="1" x14ac:dyDescent="0.35">
      <c r="B125" s="248" t="str">
        <f>+'CLIN Detail list'!P126</f>
        <v>5.6.5.7    Performance Tests, Test</v>
      </c>
      <c r="C125" s="68" t="str">
        <f>+IF('CLIN Detail list'!C126=0,"   ----",'CLIN Detail list'!C126)</f>
        <v>SOW § 15</v>
      </c>
      <c r="D125" s="68" t="str">
        <f>+IF('CLIN Detail list'!H126=0,"   ----",'CLIN Detail list'!H126)</f>
        <v xml:space="preserve">   ----</v>
      </c>
      <c r="E125" s="68" t="str">
        <f>+IF('CLIN Detail list'!I126=0,"   ----",'CLIN Detail list'!I126)</f>
        <v>Mons, Bel</v>
      </c>
      <c r="F125" s="68"/>
      <c r="G125" s="68"/>
      <c r="H125" s="68"/>
      <c r="I125" s="68"/>
      <c r="J125" s="177">
        <f t="shared" si="8"/>
        <v>0</v>
      </c>
      <c r="K125" s="68"/>
      <c r="L125" s="41"/>
      <c r="T125" s="202">
        <f t="shared" si="6"/>
        <v>0</v>
      </c>
      <c r="U125" s="202">
        <f>+'Labour and Options'!S124</f>
        <v>0</v>
      </c>
      <c r="W125" s="202">
        <f>+Travel!L125</f>
        <v>0</v>
      </c>
      <c r="X125" s="202">
        <f>+ODC!K125</f>
        <v>0</v>
      </c>
    </row>
    <row r="126" spans="2:24" hidden="1" x14ac:dyDescent="0.35">
      <c r="B126" s="248" t="str">
        <f>+'CLIN Detail list'!P127</f>
        <v>5.6.5.8    Site Acceptance Test</v>
      </c>
      <c r="C126" s="68" t="str">
        <f>+IF('CLIN Detail list'!C127=0,"   ----",'CLIN Detail list'!C127)</f>
        <v>SOW § 15</v>
      </c>
      <c r="D126" s="68" t="str">
        <f>+IF('CLIN Detail list'!H127=0,"   ----",'CLIN Detail list'!H127)</f>
        <v xml:space="preserve">   ----</v>
      </c>
      <c r="E126" s="68" t="str">
        <f>+IF('CLIN Detail list'!I127=0,"   ----",'CLIN Detail list'!I127)</f>
        <v>Mons, Bel</v>
      </c>
      <c r="F126" s="68"/>
      <c r="G126" s="68"/>
      <c r="H126" s="68"/>
      <c r="I126" s="68"/>
      <c r="J126" s="177">
        <f t="shared" si="8"/>
        <v>0</v>
      </c>
      <c r="K126" s="68"/>
      <c r="L126" s="41"/>
      <c r="T126" s="202">
        <f t="shared" si="6"/>
        <v>0</v>
      </c>
      <c r="U126" s="202">
        <f>+'Labour and Options'!S125</f>
        <v>0</v>
      </c>
      <c r="W126" s="202">
        <f>+Travel!L126</f>
        <v>0</v>
      </c>
      <c r="X126" s="202">
        <f>+ODC!K126</f>
        <v>0</v>
      </c>
    </row>
    <row r="127" spans="2:24" x14ac:dyDescent="0.35">
      <c r="B127" s="248" t="str">
        <f>+'CLIN Detail list'!P128</f>
        <v>5.6.6    SER 6 : JFC Brunssum</v>
      </c>
      <c r="C127" s="68" t="str">
        <f>+IF('CLIN Detail list'!C128=0,"   ----",'CLIN Detail list'!C128)</f>
        <v xml:space="preserve">   ----</v>
      </c>
      <c r="D127" s="68" t="str">
        <f>+IF('CLIN Detail list'!H128=0,"   ----",'CLIN Detail list'!H128)</f>
        <v>DAEDC + 16 Months</v>
      </c>
      <c r="E127" s="68" t="str">
        <f>+IF('CLIN Detail list'!I128=0,"   ----",'CLIN Detail list'!I128)</f>
        <v>Mons, Bel</v>
      </c>
      <c r="F127" s="68"/>
      <c r="G127" s="68"/>
      <c r="H127" s="68"/>
      <c r="I127" s="68"/>
      <c r="J127" s="177">
        <f t="shared" si="8"/>
        <v>0</v>
      </c>
      <c r="K127" s="68"/>
      <c r="L127" s="41"/>
      <c r="T127" s="202">
        <f t="shared" si="6"/>
        <v>0</v>
      </c>
      <c r="U127" s="202">
        <f>+'Labour and Options'!S126</f>
        <v>0</v>
      </c>
      <c r="W127" s="202">
        <f>+Travel!L127</f>
        <v>0</v>
      </c>
      <c r="X127" s="202">
        <f>+ODC!K127</f>
        <v>0</v>
      </c>
    </row>
    <row r="128" spans="2:24" hidden="1" x14ac:dyDescent="0.35">
      <c r="B128" s="248" t="str">
        <f>+'CLIN Detail list'!P129</f>
        <v>5.6.6.1    Pre Migration Meeting</v>
      </c>
      <c r="C128" s="68" t="str">
        <f>+IF('CLIN Detail list'!C129=0,"   ----",'CLIN Detail list'!C129)</f>
        <v>SOW § 8</v>
      </c>
      <c r="D128" s="68" t="str">
        <f>+IF('CLIN Detail list'!H129=0,"   ----",'CLIN Detail list'!H129)</f>
        <v xml:space="preserve">   ----</v>
      </c>
      <c r="E128" s="68" t="str">
        <f>+IF('CLIN Detail list'!I129=0,"   ----",'CLIN Detail list'!I129)</f>
        <v>Mons, Bel</v>
      </c>
      <c r="F128" s="68"/>
      <c r="G128" s="68"/>
      <c r="H128" s="68"/>
      <c r="I128" s="68"/>
      <c r="J128" s="177">
        <f t="shared" si="8"/>
        <v>0</v>
      </c>
      <c r="K128" s="68"/>
      <c r="L128" s="41"/>
      <c r="T128" s="202">
        <f t="shared" si="6"/>
        <v>0</v>
      </c>
      <c r="U128" s="202">
        <f>+'Labour and Options'!S127</f>
        <v>0</v>
      </c>
      <c r="W128" s="202">
        <f>+Travel!L128</f>
        <v>0</v>
      </c>
      <c r="X128" s="202">
        <f>+ODC!K128</f>
        <v>0</v>
      </c>
    </row>
    <row r="129" spans="2:24" hidden="1" x14ac:dyDescent="0.35">
      <c r="B129" s="248" t="str">
        <f>+'CLIN Detail list'!P130</f>
        <v>5.6.6.2    Site Survey (IKM Tools)</v>
      </c>
      <c r="C129" s="68" t="str">
        <f>+IF('CLIN Detail list'!C130=0,"   ----",'CLIN Detail list'!C130)</f>
        <v>SOW § 11.22</v>
      </c>
      <c r="D129" s="68" t="str">
        <f>+IF('CLIN Detail list'!H130=0,"   ----",'CLIN Detail list'!H130)</f>
        <v xml:space="preserve">   ----</v>
      </c>
      <c r="E129" s="68" t="str">
        <f>+IF('CLIN Detail list'!I130=0,"   ----",'CLIN Detail list'!I130)</f>
        <v>Mons, Bel</v>
      </c>
      <c r="F129" s="68"/>
      <c r="G129" s="68"/>
      <c r="H129" s="68"/>
      <c r="I129" s="68"/>
      <c r="J129" s="177">
        <f t="shared" si="8"/>
        <v>0</v>
      </c>
      <c r="K129" s="68"/>
      <c r="L129" s="41"/>
      <c r="T129" s="202">
        <f t="shared" si="6"/>
        <v>0</v>
      </c>
      <c r="U129" s="202">
        <f>+'Labour and Options'!S128</f>
        <v>0</v>
      </c>
      <c r="W129" s="202">
        <f>+Travel!L129</f>
        <v>0</v>
      </c>
      <c r="X129" s="202">
        <f>+ODC!K129</f>
        <v>0</v>
      </c>
    </row>
    <row r="130" spans="2:24" hidden="1" x14ac:dyDescent="0.35">
      <c r="B130" s="248" t="str">
        <f>+'CLIN Detail list'!P131</f>
        <v>5.6.6.3    Support Site Activation (ON &amp; PBN)</v>
      </c>
      <c r="C130" s="68" t="str">
        <f>+IF('CLIN Detail list'!C131=0,"   ----",'CLIN Detail list'!C131)</f>
        <v>SOW § 11.3.2</v>
      </c>
      <c r="D130" s="68" t="str">
        <f>+IF('CLIN Detail list'!H131=0,"   ----",'CLIN Detail list'!H131)</f>
        <v xml:space="preserve">   ----</v>
      </c>
      <c r="E130" s="68" t="str">
        <f>+IF('CLIN Detail list'!I131=0,"   ----",'CLIN Detail list'!I131)</f>
        <v>Mons, Bel</v>
      </c>
      <c r="F130" s="68"/>
      <c r="G130" s="68"/>
      <c r="H130" s="68"/>
      <c r="I130" s="68"/>
      <c r="J130" s="177">
        <f t="shared" si="8"/>
        <v>0</v>
      </c>
      <c r="K130" s="68"/>
      <c r="L130" s="41"/>
      <c r="T130" s="202">
        <f t="shared" si="6"/>
        <v>0</v>
      </c>
      <c r="U130" s="202">
        <f>+'Labour and Options'!S129</f>
        <v>0</v>
      </c>
      <c r="W130" s="202">
        <f>+Travel!L130</f>
        <v>0</v>
      </c>
      <c r="X130" s="202">
        <f>+ODC!K130</f>
        <v>0</v>
      </c>
    </row>
    <row r="131" spans="2:24" hidden="1" x14ac:dyDescent="0.35">
      <c r="B131" s="248" t="str">
        <f>+'CLIN Detail list'!P132</f>
        <v>5.6.6.4    Migration Tool configuration / customization</v>
      </c>
      <c r="C131" s="68" t="str">
        <f>+IF('CLIN Detail list'!C132=0,"   ----",'CLIN Detail list'!C132)</f>
        <v>SOW § 8</v>
      </c>
      <c r="D131" s="68" t="str">
        <f>+IF('CLIN Detail list'!H132=0,"   ----",'CLIN Detail list'!H132)</f>
        <v xml:space="preserve">   ----</v>
      </c>
      <c r="E131" s="68" t="str">
        <f>+IF('CLIN Detail list'!I132=0,"   ----",'CLIN Detail list'!I132)</f>
        <v>Mons, Bel</v>
      </c>
      <c r="F131" s="68"/>
      <c r="G131" s="68"/>
      <c r="H131" s="68"/>
      <c r="I131" s="68"/>
      <c r="J131" s="177">
        <f t="shared" si="8"/>
        <v>0</v>
      </c>
      <c r="K131" s="68"/>
      <c r="L131" s="41"/>
      <c r="T131" s="202">
        <f t="shared" si="6"/>
        <v>0</v>
      </c>
      <c r="U131" s="202">
        <f>+'Labour and Options'!S130</f>
        <v>0</v>
      </c>
      <c r="W131" s="202">
        <f>+Travel!L131</f>
        <v>0</v>
      </c>
      <c r="X131" s="202">
        <f>+ODC!K131</f>
        <v>0</v>
      </c>
    </row>
    <row r="132" spans="2:24" hidden="1" x14ac:dyDescent="0.35">
      <c r="B132" s="248" t="str">
        <f>+'CLIN Detail list'!P133</f>
        <v xml:space="preserve">5.6.6.5    Data Migration </v>
      </c>
      <c r="C132" s="68" t="str">
        <f>+IF('CLIN Detail list'!C133=0,"   ----",'CLIN Detail list'!C133)</f>
        <v>SOW § 8</v>
      </c>
      <c r="D132" s="68" t="str">
        <f>+IF('CLIN Detail list'!H133=0,"   ----",'CLIN Detail list'!H133)</f>
        <v xml:space="preserve">   ----</v>
      </c>
      <c r="E132" s="68" t="str">
        <f>+IF('CLIN Detail list'!I133=0,"   ----",'CLIN Detail list'!I133)</f>
        <v>Mons, Bel</v>
      </c>
      <c r="F132" s="68"/>
      <c r="G132" s="68"/>
      <c r="H132" s="68"/>
      <c r="I132" s="68"/>
      <c r="J132" s="177">
        <f t="shared" si="8"/>
        <v>0</v>
      </c>
      <c r="K132" s="68"/>
      <c r="L132" s="41"/>
      <c r="T132" s="202">
        <f t="shared" si="6"/>
        <v>0</v>
      </c>
      <c r="U132" s="202">
        <f>+'Labour and Options'!S131</f>
        <v>0</v>
      </c>
      <c r="W132" s="202">
        <f>+Travel!L132</f>
        <v>0</v>
      </c>
      <c r="X132" s="202">
        <f>+ODC!K132</f>
        <v>0</v>
      </c>
    </row>
    <row r="133" spans="2:24" hidden="1" x14ac:dyDescent="0.35">
      <c r="B133" s="248" t="str">
        <f>+'CLIN Detail list'!P134</f>
        <v>5.6.6.6    Post Migration Information Assurance Test</v>
      </c>
      <c r="C133" s="68" t="str">
        <f>+IF('CLIN Detail list'!C134=0,"   ----",'CLIN Detail list'!C134)</f>
        <v>SOW § 8</v>
      </c>
      <c r="D133" s="68" t="str">
        <f>+IF('CLIN Detail list'!H134=0,"   ----",'CLIN Detail list'!H134)</f>
        <v xml:space="preserve">   ----</v>
      </c>
      <c r="E133" s="68" t="str">
        <f>+IF('CLIN Detail list'!I134=0,"   ----",'CLIN Detail list'!I134)</f>
        <v>Mons, Bel</v>
      </c>
      <c r="F133" s="68"/>
      <c r="G133" s="68"/>
      <c r="H133" s="68"/>
      <c r="I133" s="68"/>
      <c r="J133" s="177">
        <f t="shared" si="8"/>
        <v>0</v>
      </c>
      <c r="K133" s="68"/>
      <c r="L133" s="41"/>
      <c r="T133" s="202">
        <f t="shared" si="6"/>
        <v>0</v>
      </c>
      <c r="U133" s="202">
        <f>+'Labour and Options'!S132</f>
        <v>0</v>
      </c>
      <c r="W133" s="202">
        <f>+Travel!L133</f>
        <v>0</v>
      </c>
      <c r="X133" s="202">
        <f>+ODC!K133</f>
        <v>0</v>
      </c>
    </row>
    <row r="134" spans="2:24" hidden="1" x14ac:dyDescent="0.35">
      <c r="B134" s="248" t="str">
        <f>+'CLIN Detail list'!P135</f>
        <v>5.6.6.7    Performance Tests, Test</v>
      </c>
      <c r="C134" s="68" t="str">
        <f>+IF('CLIN Detail list'!C135=0,"   ----",'CLIN Detail list'!C135)</f>
        <v>SOW § 15</v>
      </c>
      <c r="D134" s="68" t="str">
        <f>+IF('CLIN Detail list'!H135=0,"   ----",'CLIN Detail list'!H135)</f>
        <v xml:space="preserve">   ----</v>
      </c>
      <c r="E134" s="68" t="str">
        <f>+IF('CLIN Detail list'!I135=0,"   ----",'CLIN Detail list'!I135)</f>
        <v>Mons, Bel</v>
      </c>
      <c r="F134" s="68"/>
      <c r="G134" s="68"/>
      <c r="H134" s="68"/>
      <c r="I134" s="68"/>
      <c r="J134" s="177">
        <f t="shared" si="8"/>
        <v>0</v>
      </c>
      <c r="K134" s="68"/>
      <c r="L134" s="41"/>
      <c r="T134" s="202">
        <f t="shared" si="6"/>
        <v>0</v>
      </c>
      <c r="U134" s="202">
        <f>+'Labour and Options'!S133</f>
        <v>0</v>
      </c>
      <c r="W134" s="202">
        <f>+Travel!L134</f>
        <v>0</v>
      </c>
      <c r="X134" s="202">
        <f>+ODC!K134</f>
        <v>0</v>
      </c>
    </row>
    <row r="135" spans="2:24" hidden="1" x14ac:dyDescent="0.35">
      <c r="B135" s="248" t="str">
        <f>+'CLIN Detail list'!P136</f>
        <v>5.6.6.8    Site Acceptance Test</v>
      </c>
      <c r="C135" s="68" t="str">
        <f>+IF('CLIN Detail list'!C136=0,"   ----",'CLIN Detail list'!C136)</f>
        <v>SOW § 15</v>
      </c>
      <c r="D135" s="68" t="str">
        <f>+IF('CLIN Detail list'!H136=0,"   ----",'CLIN Detail list'!H136)</f>
        <v xml:space="preserve">   ----</v>
      </c>
      <c r="E135" s="68" t="str">
        <f>+IF('CLIN Detail list'!I136=0,"   ----",'CLIN Detail list'!I136)</f>
        <v>Mons, Bel</v>
      </c>
      <c r="F135" s="68"/>
      <c r="G135" s="68"/>
      <c r="H135" s="68"/>
      <c r="I135" s="68"/>
      <c r="J135" s="177">
        <f t="shared" si="8"/>
        <v>0</v>
      </c>
      <c r="K135" s="68"/>
      <c r="L135" s="41"/>
      <c r="T135" s="202">
        <f t="shared" si="6"/>
        <v>0</v>
      </c>
      <c r="U135" s="202">
        <f>+'Labour and Options'!S134</f>
        <v>0</v>
      </c>
      <c r="W135" s="202">
        <f>+Travel!L135</f>
        <v>0</v>
      </c>
      <c r="X135" s="202">
        <f>+ODC!K135</f>
        <v>0</v>
      </c>
    </row>
    <row r="136" spans="2:24" x14ac:dyDescent="0.35">
      <c r="B136" s="248" t="str">
        <f>+'CLIN Detail list'!P137</f>
        <v>5.6.7    SER 7 : JFC Naples</v>
      </c>
      <c r="C136" s="68" t="str">
        <f>+IF('CLIN Detail list'!C137=0,"   ----",'CLIN Detail list'!C137)</f>
        <v xml:space="preserve">   ----</v>
      </c>
      <c r="D136" s="68" t="str">
        <f>+IF('CLIN Detail list'!H137=0,"   ----",'CLIN Detail list'!H137)</f>
        <v>DAEDC + 16 Months</v>
      </c>
      <c r="E136" s="68" t="str">
        <f>+IF('CLIN Detail list'!I137=0,"   ----",'CLIN Detail list'!I137)</f>
        <v>Mons, Bel</v>
      </c>
      <c r="F136" s="68"/>
      <c r="G136" s="68"/>
      <c r="H136" s="68"/>
      <c r="I136" s="68"/>
      <c r="J136" s="177">
        <f t="shared" si="8"/>
        <v>0</v>
      </c>
      <c r="K136" s="68"/>
      <c r="L136" s="41"/>
      <c r="T136" s="202">
        <f t="shared" ref="T136:T199" si="9">SUM(U136:Y136)</f>
        <v>0</v>
      </c>
      <c r="U136" s="202">
        <f>+'Labour and Options'!S135</f>
        <v>0</v>
      </c>
      <c r="W136" s="202">
        <f>+Travel!L136</f>
        <v>0</v>
      </c>
      <c r="X136" s="202">
        <f>+ODC!K136</f>
        <v>0</v>
      </c>
    </row>
    <row r="137" spans="2:24" hidden="1" x14ac:dyDescent="0.35">
      <c r="B137" s="248" t="str">
        <f>+'CLIN Detail list'!P138</f>
        <v>5.6.7.1    Pre Migration Meeting</v>
      </c>
      <c r="C137" s="68" t="str">
        <f>+IF('CLIN Detail list'!C138=0,"   ----",'CLIN Detail list'!C138)</f>
        <v>SOW § 8</v>
      </c>
      <c r="D137" s="68" t="str">
        <f>+IF('CLIN Detail list'!H138=0,"   ----",'CLIN Detail list'!H138)</f>
        <v xml:space="preserve">   ----</v>
      </c>
      <c r="E137" s="68" t="str">
        <f>+IF('CLIN Detail list'!I138=0,"   ----",'CLIN Detail list'!I138)</f>
        <v>Mons, Bel</v>
      </c>
      <c r="F137" s="68"/>
      <c r="G137" s="68"/>
      <c r="H137" s="68"/>
      <c r="I137" s="68"/>
      <c r="J137" s="177">
        <f t="shared" si="8"/>
        <v>0</v>
      </c>
      <c r="K137" s="68"/>
      <c r="L137" s="41"/>
      <c r="T137" s="202">
        <f t="shared" si="9"/>
        <v>0</v>
      </c>
      <c r="U137" s="202">
        <f>+'Labour and Options'!S136</f>
        <v>0</v>
      </c>
      <c r="W137" s="202">
        <f>+Travel!L137</f>
        <v>0</v>
      </c>
      <c r="X137" s="202">
        <f>+ODC!K137</f>
        <v>0</v>
      </c>
    </row>
    <row r="138" spans="2:24" hidden="1" x14ac:dyDescent="0.35">
      <c r="B138" s="248" t="str">
        <f>+'CLIN Detail list'!P139</f>
        <v>5.6.7.2    Site Survey (IKM Tools)</v>
      </c>
      <c r="C138" s="68" t="str">
        <f>+IF('CLIN Detail list'!C139=0,"   ----",'CLIN Detail list'!C139)</f>
        <v>SOW § 11.22</v>
      </c>
      <c r="D138" s="68" t="str">
        <f>+IF('CLIN Detail list'!H139=0,"   ----",'CLIN Detail list'!H139)</f>
        <v xml:space="preserve">   ----</v>
      </c>
      <c r="E138" s="68" t="str">
        <f>+IF('CLIN Detail list'!I139=0,"   ----",'CLIN Detail list'!I139)</f>
        <v>Mons, Bel</v>
      </c>
      <c r="F138" s="68"/>
      <c r="G138" s="68"/>
      <c r="H138" s="68"/>
      <c r="I138" s="68"/>
      <c r="J138" s="177">
        <f t="shared" si="8"/>
        <v>0</v>
      </c>
      <c r="K138" s="68"/>
      <c r="L138" s="41"/>
      <c r="T138" s="202">
        <f t="shared" si="9"/>
        <v>0</v>
      </c>
      <c r="U138" s="202">
        <f>+'Labour and Options'!S137</f>
        <v>0</v>
      </c>
      <c r="W138" s="202">
        <f>+Travel!L138</f>
        <v>0</v>
      </c>
      <c r="X138" s="202">
        <f>+ODC!K138</f>
        <v>0</v>
      </c>
    </row>
    <row r="139" spans="2:24" hidden="1" x14ac:dyDescent="0.35">
      <c r="B139" s="248" t="str">
        <f>+'CLIN Detail list'!P140</f>
        <v>5.6.7.3    Support Site Activation (ON &amp; PBN)</v>
      </c>
      <c r="C139" s="68" t="str">
        <f>+IF('CLIN Detail list'!C140=0,"   ----",'CLIN Detail list'!C140)</f>
        <v>SOW § 11.3.2</v>
      </c>
      <c r="D139" s="68" t="str">
        <f>+IF('CLIN Detail list'!H140=0,"   ----",'CLIN Detail list'!H140)</f>
        <v xml:space="preserve">   ----</v>
      </c>
      <c r="E139" s="68" t="str">
        <f>+IF('CLIN Detail list'!I140=0,"   ----",'CLIN Detail list'!I140)</f>
        <v>Mons, Bel</v>
      </c>
      <c r="F139" s="68"/>
      <c r="G139" s="68"/>
      <c r="H139" s="68"/>
      <c r="I139" s="68"/>
      <c r="J139" s="177">
        <f t="shared" si="8"/>
        <v>0</v>
      </c>
      <c r="K139" s="68"/>
      <c r="L139" s="41"/>
      <c r="T139" s="202">
        <f t="shared" si="9"/>
        <v>0</v>
      </c>
      <c r="U139" s="202">
        <f>+'Labour and Options'!S138</f>
        <v>0</v>
      </c>
      <c r="W139" s="202">
        <f>+Travel!L139</f>
        <v>0</v>
      </c>
      <c r="X139" s="202">
        <f>+ODC!K139</f>
        <v>0</v>
      </c>
    </row>
    <row r="140" spans="2:24" hidden="1" x14ac:dyDescent="0.35">
      <c r="B140" s="248" t="str">
        <f>+'CLIN Detail list'!P141</f>
        <v xml:space="preserve">5.6.7.4    Installation </v>
      </c>
      <c r="C140" s="68" t="str">
        <f>+IF('CLIN Detail list'!C141=0,"   ----",'CLIN Detail list'!C141)</f>
        <v>SOW § 9.1.1</v>
      </c>
      <c r="D140" s="68" t="str">
        <f>+IF('CLIN Detail list'!H141=0,"   ----",'CLIN Detail list'!H141)</f>
        <v xml:space="preserve">   ----</v>
      </c>
      <c r="E140" s="68" t="str">
        <f>+IF('CLIN Detail list'!I141=0,"   ----",'CLIN Detail list'!I141)</f>
        <v>Mons, Bel, Naples, Ita</v>
      </c>
      <c r="F140" s="68"/>
      <c r="G140" s="68"/>
      <c r="H140" s="68"/>
      <c r="I140" s="68"/>
      <c r="J140" s="177">
        <f t="shared" si="8"/>
        <v>0</v>
      </c>
      <c r="K140" s="68"/>
      <c r="L140" s="41"/>
      <c r="T140" s="202">
        <f t="shared" si="9"/>
        <v>0</v>
      </c>
      <c r="U140" s="202">
        <f>+'Labour and Options'!S139</f>
        <v>0</v>
      </c>
      <c r="W140" s="202">
        <f>+Travel!L140</f>
        <v>0</v>
      </c>
      <c r="X140" s="202">
        <f>+ODC!K140</f>
        <v>0</v>
      </c>
    </row>
    <row r="141" spans="2:24" hidden="1" x14ac:dyDescent="0.35">
      <c r="B141" s="248" t="str">
        <f>+'CLIN Detail list'!P142</f>
        <v>5.6.7.5    Migration Tool configuration / customization</v>
      </c>
      <c r="C141" s="68" t="str">
        <f>+IF('CLIN Detail list'!C142=0,"   ----",'CLIN Detail list'!C142)</f>
        <v>SOW § 8</v>
      </c>
      <c r="D141" s="68" t="str">
        <f>+IF('CLIN Detail list'!H142=0,"   ----",'CLIN Detail list'!H142)</f>
        <v xml:space="preserve">   ----</v>
      </c>
      <c r="E141" s="68" t="str">
        <f>+IF('CLIN Detail list'!I142=0,"   ----",'CLIN Detail list'!I142)</f>
        <v>Mons, Bel</v>
      </c>
      <c r="F141" s="68"/>
      <c r="G141" s="68"/>
      <c r="H141" s="68"/>
      <c r="I141" s="68"/>
      <c r="J141" s="177">
        <f t="shared" si="8"/>
        <v>0</v>
      </c>
      <c r="K141" s="68"/>
      <c r="L141" s="41"/>
      <c r="T141" s="202">
        <f t="shared" si="9"/>
        <v>0</v>
      </c>
      <c r="U141" s="202">
        <f>+'Labour and Options'!S140</f>
        <v>0</v>
      </c>
      <c r="W141" s="202">
        <f>+Travel!L141</f>
        <v>0</v>
      </c>
      <c r="X141" s="202">
        <f>+ODC!K141</f>
        <v>0</v>
      </c>
    </row>
    <row r="142" spans="2:24" hidden="1" x14ac:dyDescent="0.35">
      <c r="B142" s="248" t="str">
        <f>+'CLIN Detail list'!P143</f>
        <v xml:space="preserve">5.6.7.6    Data Migration </v>
      </c>
      <c r="C142" s="68" t="str">
        <f>+IF('CLIN Detail list'!C143=0,"   ----",'CLIN Detail list'!C143)</f>
        <v>SOW § 8</v>
      </c>
      <c r="D142" s="68" t="str">
        <f>+IF('CLIN Detail list'!H143=0,"   ----",'CLIN Detail list'!H143)</f>
        <v xml:space="preserve">   ----</v>
      </c>
      <c r="E142" s="68" t="str">
        <f>+IF('CLIN Detail list'!I143=0,"   ----",'CLIN Detail list'!I143)</f>
        <v>Mons, Bel</v>
      </c>
      <c r="F142" s="68"/>
      <c r="G142" s="68"/>
      <c r="H142" s="68"/>
      <c r="I142" s="68"/>
      <c r="J142" s="177">
        <f t="shared" si="8"/>
        <v>0</v>
      </c>
      <c r="K142" s="68"/>
      <c r="L142" s="41"/>
      <c r="T142" s="202">
        <f t="shared" si="9"/>
        <v>0</v>
      </c>
      <c r="U142" s="202">
        <f>+'Labour and Options'!S141</f>
        <v>0</v>
      </c>
      <c r="W142" s="202">
        <f>+Travel!L142</f>
        <v>0</v>
      </c>
      <c r="X142" s="202">
        <f>+ODC!K142</f>
        <v>0</v>
      </c>
    </row>
    <row r="143" spans="2:24" hidden="1" x14ac:dyDescent="0.35">
      <c r="B143" s="248" t="str">
        <f>+'CLIN Detail list'!P144</f>
        <v>5.6.7.7    Post Migration Information Assurance Test</v>
      </c>
      <c r="C143" s="68" t="str">
        <f>+IF('CLIN Detail list'!C144=0,"   ----",'CLIN Detail list'!C144)</f>
        <v>SOW § 8</v>
      </c>
      <c r="D143" s="68" t="str">
        <f>+IF('CLIN Detail list'!H144=0,"   ----",'CLIN Detail list'!H144)</f>
        <v xml:space="preserve">   ----</v>
      </c>
      <c r="E143" s="68" t="str">
        <f>+IF('CLIN Detail list'!I144=0,"   ----",'CLIN Detail list'!I144)</f>
        <v>Mons, Bel</v>
      </c>
      <c r="F143" s="68"/>
      <c r="G143" s="68"/>
      <c r="H143" s="68"/>
      <c r="I143" s="68"/>
      <c r="J143" s="177">
        <f t="shared" si="8"/>
        <v>0</v>
      </c>
      <c r="K143" s="68"/>
      <c r="L143" s="41"/>
      <c r="T143" s="202">
        <f t="shared" si="9"/>
        <v>0</v>
      </c>
      <c r="U143" s="202">
        <f>+'Labour and Options'!S142</f>
        <v>0</v>
      </c>
      <c r="W143" s="202">
        <f>+Travel!L143</f>
        <v>0</v>
      </c>
      <c r="X143" s="202">
        <f>+ODC!K143</f>
        <v>0</v>
      </c>
    </row>
    <row r="144" spans="2:24" hidden="1" x14ac:dyDescent="0.35">
      <c r="B144" s="248" t="str">
        <f>+'CLIN Detail list'!P145</f>
        <v>5.6.7.8    Performance Tests, Test</v>
      </c>
      <c r="C144" s="68" t="str">
        <f>+IF('CLIN Detail list'!C145=0,"   ----",'CLIN Detail list'!C145)</f>
        <v>SOW § 15</v>
      </c>
      <c r="D144" s="68" t="str">
        <f>+IF('CLIN Detail list'!H145=0,"   ----",'CLIN Detail list'!H145)</f>
        <v xml:space="preserve">   ----</v>
      </c>
      <c r="E144" s="68" t="str">
        <f>+IF('CLIN Detail list'!I145=0,"   ----",'CLIN Detail list'!I145)</f>
        <v>Mons, Bel</v>
      </c>
      <c r="F144" s="68"/>
      <c r="G144" s="68"/>
      <c r="H144" s="68"/>
      <c r="I144" s="68"/>
      <c r="J144" s="177">
        <f t="shared" si="8"/>
        <v>0</v>
      </c>
      <c r="K144" s="68"/>
      <c r="L144" s="41"/>
      <c r="T144" s="202">
        <f t="shared" si="9"/>
        <v>0</v>
      </c>
      <c r="U144" s="202">
        <f>+'Labour and Options'!S143</f>
        <v>0</v>
      </c>
      <c r="W144" s="202">
        <f>+Travel!L144</f>
        <v>0</v>
      </c>
      <c r="X144" s="202">
        <f>+ODC!K144</f>
        <v>0</v>
      </c>
    </row>
    <row r="145" spans="2:24" hidden="1" x14ac:dyDescent="0.35">
      <c r="B145" s="248" t="str">
        <f>+'CLIN Detail list'!P146</f>
        <v>5.6.7.9    Site Acceptance Test</v>
      </c>
      <c r="C145" s="68" t="str">
        <f>+IF('CLIN Detail list'!C146=0,"   ----",'CLIN Detail list'!C146)</f>
        <v>SOW § 15</v>
      </c>
      <c r="D145" s="68" t="str">
        <f>+IF('CLIN Detail list'!H146=0,"   ----",'CLIN Detail list'!H146)</f>
        <v xml:space="preserve">   ----</v>
      </c>
      <c r="E145" s="68" t="str">
        <f>+IF('CLIN Detail list'!I146=0,"   ----",'CLIN Detail list'!I146)</f>
        <v>Mons, Bel</v>
      </c>
      <c r="F145" s="68"/>
      <c r="G145" s="68"/>
      <c r="H145" s="68"/>
      <c r="I145" s="68"/>
      <c r="J145" s="177">
        <f t="shared" si="8"/>
        <v>0</v>
      </c>
      <c r="K145" s="68"/>
      <c r="L145" s="41"/>
      <c r="T145" s="202">
        <f t="shared" si="9"/>
        <v>0</v>
      </c>
      <c r="U145" s="202">
        <f>+'Labour and Options'!S144</f>
        <v>0</v>
      </c>
      <c r="W145" s="202">
        <f>+Travel!L145</f>
        <v>0</v>
      </c>
      <c r="X145" s="202">
        <f>+ODC!K145</f>
        <v>0</v>
      </c>
    </row>
    <row r="146" spans="2:24" x14ac:dyDescent="0.35">
      <c r="B146" s="248" t="str">
        <f>+'CLIN Detail list'!P147</f>
        <v>5.6.8    SER 8 : AIRCOM Ramstein</v>
      </c>
      <c r="C146" s="68" t="str">
        <f>+IF('CLIN Detail list'!C147=0,"   ----",'CLIN Detail list'!C147)</f>
        <v xml:space="preserve">   ----</v>
      </c>
      <c r="D146" s="68" t="str">
        <f>+IF('CLIN Detail list'!H147=0,"   ----",'CLIN Detail list'!H147)</f>
        <v>DAEDC + 16 Months</v>
      </c>
      <c r="E146" s="68" t="str">
        <f>+IF('CLIN Detail list'!I147=0,"   ----",'CLIN Detail list'!I147)</f>
        <v>Mons, Bel</v>
      </c>
      <c r="F146" s="68"/>
      <c r="G146" s="68"/>
      <c r="H146" s="68"/>
      <c r="I146" s="68"/>
      <c r="J146" s="177">
        <f t="shared" si="8"/>
        <v>0</v>
      </c>
      <c r="K146" s="68"/>
      <c r="L146" s="41"/>
      <c r="T146" s="202">
        <f t="shared" si="9"/>
        <v>0</v>
      </c>
      <c r="U146" s="202">
        <f>+'Labour and Options'!S145</f>
        <v>0</v>
      </c>
      <c r="W146" s="202">
        <f>+Travel!L146</f>
        <v>0</v>
      </c>
      <c r="X146" s="202">
        <f>+ODC!K146</f>
        <v>0</v>
      </c>
    </row>
    <row r="147" spans="2:24" hidden="1" x14ac:dyDescent="0.35">
      <c r="B147" s="248" t="str">
        <f>+'CLIN Detail list'!P148</f>
        <v>5.6.8.1    Pre Migration Meeting</v>
      </c>
      <c r="C147" s="68" t="str">
        <f>+IF('CLIN Detail list'!C148=0,"   ----",'CLIN Detail list'!C148)</f>
        <v>SOW § 8</v>
      </c>
      <c r="D147" s="68" t="str">
        <f>+IF('CLIN Detail list'!H148=0,"   ----",'CLIN Detail list'!H148)</f>
        <v xml:space="preserve">   ----</v>
      </c>
      <c r="E147" s="68" t="str">
        <f>+IF('CLIN Detail list'!I148=0,"   ----",'CLIN Detail list'!I148)</f>
        <v>Mons, Bel</v>
      </c>
      <c r="F147" s="68"/>
      <c r="G147" s="68"/>
      <c r="H147" s="68"/>
      <c r="I147" s="68"/>
      <c r="J147" s="177">
        <f t="shared" si="8"/>
        <v>0</v>
      </c>
      <c r="K147" s="68"/>
      <c r="L147" s="41"/>
      <c r="T147" s="202">
        <f t="shared" si="9"/>
        <v>0</v>
      </c>
      <c r="U147" s="202">
        <f>+'Labour and Options'!S146</f>
        <v>0</v>
      </c>
      <c r="W147" s="202">
        <f>+Travel!L147</f>
        <v>0</v>
      </c>
      <c r="X147" s="202">
        <f>+ODC!K147</f>
        <v>0</v>
      </c>
    </row>
    <row r="148" spans="2:24" hidden="1" x14ac:dyDescent="0.35">
      <c r="B148" s="248" t="str">
        <f>+'CLIN Detail list'!P149</f>
        <v>5.6.8.2    Site Survey (IKM Tools)</v>
      </c>
      <c r="C148" s="68" t="str">
        <f>+IF('CLIN Detail list'!C149=0,"   ----",'CLIN Detail list'!C149)</f>
        <v>SOW § 11.22</v>
      </c>
      <c r="D148" s="68" t="str">
        <f>+IF('CLIN Detail list'!H149=0,"   ----",'CLIN Detail list'!H149)</f>
        <v xml:space="preserve">   ----</v>
      </c>
      <c r="E148" s="68" t="str">
        <f>+IF('CLIN Detail list'!I149=0,"   ----",'CLIN Detail list'!I149)</f>
        <v>Mons, Bel</v>
      </c>
      <c r="F148" s="68"/>
      <c r="G148" s="68"/>
      <c r="H148" s="68"/>
      <c r="I148" s="68"/>
      <c r="J148" s="177">
        <f t="shared" si="8"/>
        <v>0</v>
      </c>
      <c r="K148" s="68"/>
      <c r="L148" s="41"/>
      <c r="T148" s="202">
        <f t="shared" si="9"/>
        <v>0</v>
      </c>
      <c r="U148" s="202">
        <f>+'Labour and Options'!S147</f>
        <v>0</v>
      </c>
      <c r="W148" s="202">
        <f>+Travel!L148</f>
        <v>0</v>
      </c>
      <c r="X148" s="202">
        <f>+ODC!K148</f>
        <v>0</v>
      </c>
    </row>
    <row r="149" spans="2:24" hidden="1" x14ac:dyDescent="0.35">
      <c r="B149" s="248" t="str">
        <f>+'CLIN Detail list'!P150</f>
        <v>5.6.8.3    Support Site Activation (ON &amp; PBN)</v>
      </c>
      <c r="C149" s="68" t="str">
        <f>+IF('CLIN Detail list'!C150=0,"   ----",'CLIN Detail list'!C150)</f>
        <v>SOW § 11.3.2</v>
      </c>
      <c r="D149" s="68" t="str">
        <f>+IF('CLIN Detail list'!H150=0,"   ----",'CLIN Detail list'!H150)</f>
        <v xml:space="preserve">   ----</v>
      </c>
      <c r="E149" s="68" t="str">
        <f>+IF('CLIN Detail list'!I150=0,"   ----",'CLIN Detail list'!I150)</f>
        <v>Mons, Bel</v>
      </c>
      <c r="F149" s="68"/>
      <c r="G149" s="68"/>
      <c r="H149" s="68"/>
      <c r="I149" s="68"/>
      <c r="J149" s="177">
        <f t="shared" si="8"/>
        <v>0</v>
      </c>
      <c r="K149" s="68"/>
      <c r="L149" s="41"/>
      <c r="T149" s="202">
        <f t="shared" si="9"/>
        <v>0</v>
      </c>
      <c r="U149" s="202">
        <f>+'Labour and Options'!S148</f>
        <v>0</v>
      </c>
      <c r="W149" s="202">
        <f>+Travel!L149</f>
        <v>0</v>
      </c>
      <c r="X149" s="202">
        <f>+ODC!K149</f>
        <v>0</v>
      </c>
    </row>
    <row r="150" spans="2:24" hidden="1" x14ac:dyDescent="0.35">
      <c r="B150" s="248" t="str">
        <f>+'CLIN Detail list'!P151</f>
        <v>5.6.8.4    Migration Tool configuration / customization</v>
      </c>
      <c r="C150" s="68" t="str">
        <f>+IF('CLIN Detail list'!C151=0,"   ----",'CLIN Detail list'!C151)</f>
        <v>SOW § 8</v>
      </c>
      <c r="D150" s="68" t="str">
        <f>+IF('CLIN Detail list'!H151=0,"   ----",'CLIN Detail list'!H151)</f>
        <v xml:space="preserve">   ----</v>
      </c>
      <c r="E150" s="68" t="str">
        <f>+IF('CLIN Detail list'!I151=0,"   ----",'CLIN Detail list'!I151)</f>
        <v>Mons, Bel</v>
      </c>
      <c r="F150" s="68"/>
      <c r="G150" s="68"/>
      <c r="H150" s="68"/>
      <c r="I150" s="68"/>
      <c r="J150" s="177">
        <f t="shared" si="8"/>
        <v>0</v>
      </c>
      <c r="K150" s="68"/>
      <c r="L150" s="41"/>
      <c r="T150" s="202">
        <f t="shared" si="9"/>
        <v>0</v>
      </c>
      <c r="U150" s="202">
        <f>+'Labour and Options'!S149</f>
        <v>0</v>
      </c>
      <c r="W150" s="202">
        <f>+Travel!L150</f>
        <v>0</v>
      </c>
      <c r="X150" s="202">
        <f>+ODC!K150</f>
        <v>0</v>
      </c>
    </row>
    <row r="151" spans="2:24" hidden="1" x14ac:dyDescent="0.35">
      <c r="B151" s="248" t="str">
        <f>+'CLIN Detail list'!P152</f>
        <v xml:space="preserve">5.6.8.5    Data Migration </v>
      </c>
      <c r="C151" s="68" t="str">
        <f>+IF('CLIN Detail list'!C152=0,"   ----",'CLIN Detail list'!C152)</f>
        <v>SOW § 8</v>
      </c>
      <c r="D151" s="68" t="str">
        <f>+IF('CLIN Detail list'!H152=0,"   ----",'CLIN Detail list'!H152)</f>
        <v xml:space="preserve">   ----</v>
      </c>
      <c r="E151" s="68" t="str">
        <f>+IF('CLIN Detail list'!I152=0,"   ----",'CLIN Detail list'!I152)</f>
        <v>Mons, Bel</v>
      </c>
      <c r="F151" s="68"/>
      <c r="G151" s="68"/>
      <c r="H151" s="68"/>
      <c r="I151" s="68"/>
      <c r="J151" s="177">
        <f t="shared" si="8"/>
        <v>0</v>
      </c>
      <c r="K151" s="68"/>
      <c r="L151" s="41"/>
      <c r="T151" s="202">
        <f t="shared" si="9"/>
        <v>0</v>
      </c>
      <c r="U151" s="202">
        <f>+'Labour and Options'!S150</f>
        <v>0</v>
      </c>
      <c r="W151" s="202">
        <f>+Travel!L151</f>
        <v>0</v>
      </c>
      <c r="X151" s="202">
        <f>+ODC!K151</f>
        <v>0</v>
      </c>
    </row>
    <row r="152" spans="2:24" hidden="1" x14ac:dyDescent="0.35">
      <c r="B152" s="248" t="str">
        <f>+'CLIN Detail list'!P153</f>
        <v>5.6.8.6    Post Migration Information Assurance Test</v>
      </c>
      <c r="C152" s="68" t="str">
        <f>+IF('CLIN Detail list'!C153=0,"   ----",'CLIN Detail list'!C153)</f>
        <v>SOW § 8</v>
      </c>
      <c r="D152" s="68" t="str">
        <f>+IF('CLIN Detail list'!H153=0,"   ----",'CLIN Detail list'!H153)</f>
        <v xml:space="preserve">   ----</v>
      </c>
      <c r="E152" s="68" t="str">
        <f>+IF('CLIN Detail list'!I153=0,"   ----",'CLIN Detail list'!I153)</f>
        <v>Mons, Bel</v>
      </c>
      <c r="F152" s="68"/>
      <c r="G152" s="68"/>
      <c r="H152" s="68"/>
      <c r="I152" s="68"/>
      <c r="J152" s="177">
        <f t="shared" si="8"/>
        <v>0</v>
      </c>
      <c r="K152" s="68"/>
      <c r="L152" s="41"/>
      <c r="T152" s="202">
        <f t="shared" si="9"/>
        <v>0</v>
      </c>
      <c r="U152" s="202">
        <f>+'Labour and Options'!S151</f>
        <v>0</v>
      </c>
      <c r="W152" s="202">
        <f>+Travel!L152</f>
        <v>0</v>
      </c>
      <c r="X152" s="202">
        <f>+ODC!K152</f>
        <v>0</v>
      </c>
    </row>
    <row r="153" spans="2:24" hidden="1" x14ac:dyDescent="0.35">
      <c r="B153" s="248" t="str">
        <f>+'CLIN Detail list'!P154</f>
        <v>5.6.8.7    Performance Tests, Test</v>
      </c>
      <c r="C153" s="68" t="str">
        <f>+IF('CLIN Detail list'!C154=0,"   ----",'CLIN Detail list'!C154)</f>
        <v>SOW § 15</v>
      </c>
      <c r="D153" s="68" t="str">
        <f>+IF('CLIN Detail list'!H154=0,"   ----",'CLIN Detail list'!H154)</f>
        <v xml:space="preserve">   ----</v>
      </c>
      <c r="E153" s="68" t="str">
        <f>+IF('CLIN Detail list'!I154=0,"   ----",'CLIN Detail list'!I154)</f>
        <v>Mons, Bel</v>
      </c>
      <c r="F153" s="68"/>
      <c r="G153" s="68"/>
      <c r="H153" s="68"/>
      <c r="I153" s="68"/>
      <c r="J153" s="177">
        <f t="shared" si="8"/>
        <v>0</v>
      </c>
      <c r="K153" s="68"/>
      <c r="L153" s="41"/>
      <c r="T153" s="202">
        <f t="shared" si="9"/>
        <v>0</v>
      </c>
      <c r="U153" s="202">
        <f>+'Labour and Options'!S152</f>
        <v>0</v>
      </c>
      <c r="W153" s="202">
        <f>+Travel!L153</f>
        <v>0</v>
      </c>
      <c r="X153" s="202">
        <f>+ODC!K153</f>
        <v>0</v>
      </c>
    </row>
    <row r="154" spans="2:24" hidden="1" x14ac:dyDescent="0.35">
      <c r="B154" s="248" t="str">
        <f>+'CLIN Detail list'!P155</f>
        <v>5.6.8.8    Site Acceptance Test</v>
      </c>
      <c r="C154" s="68" t="str">
        <f>+IF('CLIN Detail list'!C155=0,"   ----",'CLIN Detail list'!C155)</f>
        <v>SOW § 15</v>
      </c>
      <c r="D154" s="68" t="str">
        <f>+IF('CLIN Detail list'!H155=0,"   ----",'CLIN Detail list'!H155)</f>
        <v xml:space="preserve">   ----</v>
      </c>
      <c r="E154" s="68" t="str">
        <f>+IF('CLIN Detail list'!I155=0,"   ----",'CLIN Detail list'!I155)</f>
        <v>Mons, Bel</v>
      </c>
      <c r="F154" s="68"/>
      <c r="G154" s="68"/>
      <c r="H154" s="68"/>
      <c r="I154" s="68"/>
      <c r="J154" s="177">
        <f t="shared" si="8"/>
        <v>0</v>
      </c>
      <c r="K154" s="68"/>
      <c r="L154" s="41"/>
      <c r="T154" s="202">
        <f t="shared" si="9"/>
        <v>0</v>
      </c>
      <c r="U154" s="202">
        <f>+'Labour and Options'!S153</f>
        <v>0</v>
      </c>
      <c r="W154" s="202">
        <f>+Travel!L154</f>
        <v>0</v>
      </c>
      <c r="X154" s="202">
        <f>+ODC!K154</f>
        <v>0</v>
      </c>
    </row>
    <row r="155" spans="2:24" x14ac:dyDescent="0.35">
      <c r="B155" s="248" t="str">
        <f>+'CLIN Detail list'!P156</f>
        <v>5.6.9    SER 9:  : LANDCOM Izmir</v>
      </c>
      <c r="C155" s="68" t="str">
        <f>+IF('CLIN Detail list'!C156=0,"   ----",'CLIN Detail list'!C156)</f>
        <v xml:space="preserve">   ----</v>
      </c>
      <c r="D155" s="68" t="str">
        <f>+IF('CLIN Detail list'!H156=0,"   ----",'CLIN Detail list'!H156)</f>
        <v>DAEDC + 16 Months</v>
      </c>
      <c r="E155" s="68" t="str">
        <f>+IF('CLIN Detail list'!I156=0,"   ----",'CLIN Detail list'!I156)</f>
        <v>Mons, Bel</v>
      </c>
      <c r="F155" s="68"/>
      <c r="G155" s="68"/>
      <c r="H155" s="68"/>
      <c r="I155" s="68"/>
      <c r="J155" s="177">
        <f t="shared" si="8"/>
        <v>0</v>
      </c>
      <c r="K155" s="68"/>
      <c r="L155" s="41"/>
      <c r="T155" s="202">
        <f t="shared" si="9"/>
        <v>0</v>
      </c>
      <c r="U155" s="202">
        <f>+'Labour and Options'!S154</f>
        <v>0</v>
      </c>
      <c r="W155" s="202">
        <f>+Travel!L155</f>
        <v>0</v>
      </c>
      <c r="X155" s="202">
        <f>+ODC!K155</f>
        <v>0</v>
      </c>
    </row>
    <row r="156" spans="2:24" hidden="1" x14ac:dyDescent="0.35">
      <c r="B156" s="248" t="str">
        <f>+'CLIN Detail list'!P157</f>
        <v>5.6.9.1    Pre Migration Meeting</v>
      </c>
      <c r="C156" s="68" t="str">
        <f>+IF('CLIN Detail list'!C157=0,"   ----",'CLIN Detail list'!C157)</f>
        <v>SOW § 8</v>
      </c>
      <c r="D156" s="68" t="str">
        <f>+IF('CLIN Detail list'!H157=0,"   ----",'CLIN Detail list'!H157)</f>
        <v xml:space="preserve">   ----</v>
      </c>
      <c r="E156" s="68" t="str">
        <f>+IF('CLIN Detail list'!I157=0,"   ----",'CLIN Detail list'!I157)</f>
        <v>Mons, Bel</v>
      </c>
      <c r="F156" s="68"/>
      <c r="G156" s="68"/>
      <c r="H156" s="68"/>
      <c r="I156" s="68"/>
      <c r="J156" s="177">
        <f t="shared" si="8"/>
        <v>0</v>
      </c>
      <c r="K156" s="68"/>
      <c r="L156" s="41"/>
      <c r="T156" s="202">
        <f t="shared" si="9"/>
        <v>0</v>
      </c>
      <c r="U156" s="202">
        <f>+'Labour and Options'!S155</f>
        <v>0</v>
      </c>
      <c r="W156" s="202">
        <f>+Travel!L156</f>
        <v>0</v>
      </c>
      <c r="X156" s="202">
        <f>+ODC!K156</f>
        <v>0</v>
      </c>
    </row>
    <row r="157" spans="2:24" hidden="1" x14ac:dyDescent="0.35">
      <c r="B157" s="248" t="str">
        <f>+'CLIN Detail list'!P158</f>
        <v>5.6.9.2    Site Survey (IKM Tools)</v>
      </c>
      <c r="C157" s="68" t="str">
        <f>+IF('CLIN Detail list'!C158=0,"   ----",'CLIN Detail list'!C158)</f>
        <v>SOW § 11.22</v>
      </c>
      <c r="D157" s="68" t="str">
        <f>+IF('CLIN Detail list'!H158=0,"   ----",'CLIN Detail list'!H158)</f>
        <v xml:space="preserve">   ----</v>
      </c>
      <c r="E157" s="68" t="str">
        <f>+IF('CLIN Detail list'!I158=0,"   ----",'CLIN Detail list'!I158)</f>
        <v>Mons, Bel</v>
      </c>
      <c r="F157" s="68"/>
      <c r="G157" s="68"/>
      <c r="H157" s="68"/>
      <c r="I157" s="68"/>
      <c r="J157" s="177">
        <f t="shared" si="8"/>
        <v>0</v>
      </c>
      <c r="K157" s="68"/>
      <c r="L157" s="41"/>
      <c r="T157" s="202">
        <f t="shared" si="9"/>
        <v>0</v>
      </c>
      <c r="U157" s="202">
        <f>+'Labour and Options'!S156</f>
        <v>0</v>
      </c>
      <c r="W157" s="202">
        <f>+Travel!L157</f>
        <v>0</v>
      </c>
      <c r="X157" s="202">
        <f>+ODC!K157</f>
        <v>0</v>
      </c>
    </row>
    <row r="158" spans="2:24" hidden="1" x14ac:dyDescent="0.35">
      <c r="B158" s="248" t="str">
        <f>+'CLIN Detail list'!P159</f>
        <v>5.6.9.3    Support Site Activation (ON &amp; PBN)</v>
      </c>
      <c r="C158" s="68" t="str">
        <f>+IF('CLIN Detail list'!C159=0,"   ----",'CLIN Detail list'!C159)</f>
        <v>SOW § 11.3.2</v>
      </c>
      <c r="D158" s="68" t="str">
        <f>+IF('CLIN Detail list'!H159=0,"   ----",'CLIN Detail list'!H159)</f>
        <v xml:space="preserve">   ----</v>
      </c>
      <c r="E158" s="68" t="str">
        <f>+IF('CLIN Detail list'!I159=0,"   ----",'CLIN Detail list'!I159)</f>
        <v>Mons, Bel</v>
      </c>
      <c r="F158" s="68"/>
      <c r="G158" s="68"/>
      <c r="H158" s="68"/>
      <c r="I158" s="68"/>
      <c r="J158" s="177">
        <f t="shared" si="8"/>
        <v>0</v>
      </c>
      <c r="K158" s="68"/>
      <c r="L158" s="41"/>
      <c r="T158" s="202">
        <f t="shared" si="9"/>
        <v>0</v>
      </c>
      <c r="U158" s="202">
        <f>+'Labour and Options'!S157</f>
        <v>0</v>
      </c>
      <c r="W158" s="202">
        <f>+Travel!L158</f>
        <v>0</v>
      </c>
      <c r="X158" s="202">
        <f>+ODC!K158</f>
        <v>0</v>
      </c>
    </row>
    <row r="159" spans="2:24" hidden="1" x14ac:dyDescent="0.35">
      <c r="B159" s="248" t="str">
        <f>+'CLIN Detail list'!P160</f>
        <v>5.6.9.4    Migration Tool configuration / customization</v>
      </c>
      <c r="C159" s="68" t="str">
        <f>+IF('CLIN Detail list'!C160=0,"   ----",'CLIN Detail list'!C160)</f>
        <v>SOW § 8</v>
      </c>
      <c r="D159" s="68" t="str">
        <f>+IF('CLIN Detail list'!H160=0,"   ----",'CLIN Detail list'!H160)</f>
        <v xml:space="preserve">   ----</v>
      </c>
      <c r="E159" s="68" t="str">
        <f>+IF('CLIN Detail list'!I160=0,"   ----",'CLIN Detail list'!I160)</f>
        <v>Mons, Bel</v>
      </c>
      <c r="F159" s="68"/>
      <c r="G159" s="68"/>
      <c r="H159" s="68"/>
      <c r="I159" s="68"/>
      <c r="J159" s="177">
        <f t="shared" si="8"/>
        <v>0</v>
      </c>
      <c r="K159" s="68"/>
      <c r="L159" s="41"/>
      <c r="T159" s="202">
        <f t="shared" si="9"/>
        <v>0</v>
      </c>
      <c r="U159" s="202">
        <f>+'Labour and Options'!S158</f>
        <v>0</v>
      </c>
      <c r="W159" s="202">
        <f>+Travel!L159</f>
        <v>0</v>
      </c>
      <c r="X159" s="202">
        <f>+ODC!K159</f>
        <v>0</v>
      </c>
    </row>
    <row r="160" spans="2:24" hidden="1" x14ac:dyDescent="0.35">
      <c r="B160" s="248" t="str">
        <f>+'CLIN Detail list'!P161</f>
        <v xml:space="preserve">5.6.9.5    Data Migration </v>
      </c>
      <c r="C160" s="68" t="str">
        <f>+IF('CLIN Detail list'!C161=0,"   ----",'CLIN Detail list'!C161)</f>
        <v>SOW § 8</v>
      </c>
      <c r="D160" s="68" t="str">
        <f>+IF('CLIN Detail list'!H161=0,"   ----",'CLIN Detail list'!H161)</f>
        <v xml:space="preserve">   ----</v>
      </c>
      <c r="E160" s="68" t="str">
        <f>+IF('CLIN Detail list'!I161=0,"   ----",'CLIN Detail list'!I161)</f>
        <v>Mons, Bel</v>
      </c>
      <c r="F160" s="68"/>
      <c r="G160" s="68"/>
      <c r="H160" s="68"/>
      <c r="I160" s="68"/>
      <c r="J160" s="177">
        <f t="shared" si="8"/>
        <v>0</v>
      </c>
      <c r="K160" s="68"/>
      <c r="L160" s="41"/>
      <c r="T160" s="202">
        <f t="shared" si="9"/>
        <v>0</v>
      </c>
      <c r="U160" s="202">
        <f>+'Labour and Options'!S159</f>
        <v>0</v>
      </c>
      <c r="W160" s="202">
        <f>+Travel!L160</f>
        <v>0</v>
      </c>
      <c r="X160" s="202">
        <f>+ODC!K160</f>
        <v>0</v>
      </c>
    </row>
    <row r="161" spans="2:24" hidden="1" x14ac:dyDescent="0.35">
      <c r="B161" s="248" t="str">
        <f>+'CLIN Detail list'!P162</f>
        <v>5.6.9.6    Post Migration Information Assurance Test</v>
      </c>
      <c r="C161" s="68" t="str">
        <f>+IF('CLIN Detail list'!C162=0,"   ----",'CLIN Detail list'!C162)</f>
        <v>SOW § 8</v>
      </c>
      <c r="D161" s="68" t="str">
        <f>+IF('CLIN Detail list'!H162=0,"   ----",'CLIN Detail list'!H162)</f>
        <v xml:space="preserve">   ----</v>
      </c>
      <c r="E161" s="68" t="str">
        <f>+IF('CLIN Detail list'!I162=0,"   ----",'CLIN Detail list'!I162)</f>
        <v>Mons, Bel</v>
      </c>
      <c r="F161" s="68"/>
      <c r="G161" s="68"/>
      <c r="H161" s="68"/>
      <c r="I161" s="68"/>
      <c r="J161" s="177">
        <f t="shared" si="8"/>
        <v>0</v>
      </c>
      <c r="K161" s="68"/>
      <c r="L161" s="41"/>
      <c r="T161" s="202">
        <f t="shared" si="9"/>
        <v>0</v>
      </c>
      <c r="U161" s="202">
        <f>+'Labour and Options'!S160</f>
        <v>0</v>
      </c>
      <c r="W161" s="202">
        <f>+Travel!L161</f>
        <v>0</v>
      </c>
      <c r="X161" s="202">
        <f>+ODC!K161</f>
        <v>0</v>
      </c>
    </row>
    <row r="162" spans="2:24" hidden="1" x14ac:dyDescent="0.35">
      <c r="B162" s="248" t="str">
        <f>+'CLIN Detail list'!P163</f>
        <v>5.6.9.7    Performance Tests, Test</v>
      </c>
      <c r="C162" s="68" t="str">
        <f>+IF('CLIN Detail list'!C163=0,"   ----",'CLIN Detail list'!C163)</f>
        <v>SOW § 15</v>
      </c>
      <c r="D162" s="68" t="str">
        <f>+IF('CLIN Detail list'!H163=0,"   ----",'CLIN Detail list'!H163)</f>
        <v xml:space="preserve">   ----</v>
      </c>
      <c r="E162" s="68" t="str">
        <f>+IF('CLIN Detail list'!I163=0,"   ----",'CLIN Detail list'!I163)</f>
        <v>Mons, Bel</v>
      </c>
      <c r="F162" s="68"/>
      <c r="G162" s="68"/>
      <c r="H162" s="68"/>
      <c r="I162" s="68"/>
      <c r="J162" s="177">
        <f t="shared" si="8"/>
        <v>0</v>
      </c>
      <c r="K162" s="68"/>
      <c r="L162" s="41"/>
      <c r="T162" s="202">
        <f t="shared" si="9"/>
        <v>0</v>
      </c>
      <c r="U162" s="202">
        <f>+'Labour and Options'!S161</f>
        <v>0</v>
      </c>
      <c r="W162" s="202">
        <f>+Travel!L162</f>
        <v>0</v>
      </c>
      <c r="X162" s="202">
        <f>+ODC!K162</f>
        <v>0</v>
      </c>
    </row>
    <row r="163" spans="2:24" hidden="1" x14ac:dyDescent="0.35">
      <c r="B163" s="248" t="str">
        <f>+'CLIN Detail list'!P164</f>
        <v>5.6.9.8    Site Acceptance Test</v>
      </c>
      <c r="C163" s="68" t="str">
        <f>+IF('CLIN Detail list'!C164=0,"   ----",'CLIN Detail list'!C164)</f>
        <v>SOW § 15</v>
      </c>
      <c r="D163" s="68" t="str">
        <f>+IF('CLIN Detail list'!H164=0,"   ----",'CLIN Detail list'!H164)</f>
        <v xml:space="preserve">   ----</v>
      </c>
      <c r="E163" s="68" t="str">
        <f>+IF('CLIN Detail list'!I164=0,"   ----",'CLIN Detail list'!I164)</f>
        <v>Mons, Bel</v>
      </c>
      <c r="F163" s="68"/>
      <c r="G163" s="68"/>
      <c r="H163" s="68"/>
      <c r="I163" s="68"/>
      <c r="J163" s="177">
        <f t="shared" si="8"/>
        <v>0</v>
      </c>
      <c r="K163" s="68"/>
      <c r="L163" s="41"/>
      <c r="T163" s="202">
        <f t="shared" si="9"/>
        <v>0</v>
      </c>
      <c r="U163" s="202">
        <f>+'Labour and Options'!S162</f>
        <v>0</v>
      </c>
      <c r="W163" s="202">
        <f>+Travel!L163</f>
        <v>0</v>
      </c>
      <c r="X163" s="202">
        <f>+ODC!K163</f>
        <v>0</v>
      </c>
    </row>
    <row r="164" spans="2:24" x14ac:dyDescent="0.35">
      <c r="B164" s="248" t="str">
        <f>+'CLIN Detail list'!P165</f>
        <v>5.6.10    SER 10 : MARCOM Northwood</v>
      </c>
      <c r="C164" s="68" t="str">
        <f>+IF('CLIN Detail list'!C165=0,"   ----",'CLIN Detail list'!C165)</f>
        <v xml:space="preserve">   ----</v>
      </c>
      <c r="D164" s="68" t="str">
        <f>+IF('CLIN Detail list'!H165=0,"   ----",'CLIN Detail list'!H165)</f>
        <v>DAEDC + 16 Months</v>
      </c>
      <c r="E164" s="68" t="str">
        <f>+IF('CLIN Detail list'!I165=0,"   ----",'CLIN Detail list'!I165)</f>
        <v>Mons, Bel</v>
      </c>
      <c r="F164" s="68"/>
      <c r="G164" s="68"/>
      <c r="H164" s="68"/>
      <c r="I164" s="68"/>
      <c r="J164" s="177">
        <f t="shared" ref="J164:J227" si="10">+T164</f>
        <v>0</v>
      </c>
      <c r="K164" s="68"/>
      <c r="L164" s="41"/>
      <c r="T164" s="202">
        <f t="shared" si="9"/>
        <v>0</v>
      </c>
      <c r="U164" s="202">
        <f>+'Labour and Options'!S163</f>
        <v>0</v>
      </c>
      <c r="W164" s="202">
        <f>+Travel!L164</f>
        <v>0</v>
      </c>
      <c r="X164" s="202">
        <f>+ODC!K164</f>
        <v>0</v>
      </c>
    </row>
    <row r="165" spans="2:24" hidden="1" x14ac:dyDescent="0.35">
      <c r="B165" s="248" t="str">
        <f>+'CLIN Detail list'!P166</f>
        <v>5.6.10.1    Pre Migration Meeting</v>
      </c>
      <c r="C165" s="68" t="str">
        <f>+IF('CLIN Detail list'!C166=0,"   ----",'CLIN Detail list'!C166)</f>
        <v>SOW § 8</v>
      </c>
      <c r="D165" s="68" t="str">
        <f>+IF('CLIN Detail list'!H166=0,"   ----",'CLIN Detail list'!H166)</f>
        <v xml:space="preserve">   ----</v>
      </c>
      <c r="E165" s="68" t="str">
        <f>+IF('CLIN Detail list'!I166=0,"   ----",'CLIN Detail list'!I166)</f>
        <v>Mons, Bel</v>
      </c>
      <c r="F165" s="68"/>
      <c r="G165" s="68"/>
      <c r="H165" s="68"/>
      <c r="I165" s="68"/>
      <c r="J165" s="177">
        <f t="shared" si="10"/>
        <v>0</v>
      </c>
      <c r="K165" s="68"/>
      <c r="L165" s="41"/>
      <c r="T165" s="202">
        <f t="shared" si="9"/>
        <v>0</v>
      </c>
      <c r="U165" s="202">
        <f>+'Labour and Options'!S164</f>
        <v>0</v>
      </c>
      <c r="W165" s="202">
        <f>+Travel!L165</f>
        <v>0</v>
      </c>
      <c r="X165" s="202">
        <f>+ODC!K165</f>
        <v>0</v>
      </c>
    </row>
    <row r="166" spans="2:24" hidden="1" x14ac:dyDescent="0.35">
      <c r="B166" s="248" t="str">
        <f>+'CLIN Detail list'!P167</f>
        <v>5.6.10.2    Site Survey (IKM Tools)</v>
      </c>
      <c r="C166" s="68" t="str">
        <f>+IF('CLIN Detail list'!C167=0,"   ----",'CLIN Detail list'!C167)</f>
        <v>SOW § 11.22</v>
      </c>
      <c r="D166" s="68" t="str">
        <f>+IF('CLIN Detail list'!H167=0,"   ----",'CLIN Detail list'!H167)</f>
        <v xml:space="preserve">   ----</v>
      </c>
      <c r="E166" s="68" t="str">
        <f>+IF('CLIN Detail list'!I167=0,"   ----",'CLIN Detail list'!I167)</f>
        <v>Mons, Bel</v>
      </c>
      <c r="F166" s="68"/>
      <c r="G166" s="68"/>
      <c r="H166" s="68"/>
      <c r="I166" s="68"/>
      <c r="J166" s="177">
        <f t="shared" si="10"/>
        <v>0</v>
      </c>
      <c r="K166" s="68"/>
      <c r="L166" s="41"/>
      <c r="T166" s="202">
        <f t="shared" si="9"/>
        <v>0</v>
      </c>
      <c r="U166" s="202">
        <f>+'Labour and Options'!S165</f>
        <v>0</v>
      </c>
      <c r="W166" s="202">
        <f>+Travel!L166</f>
        <v>0</v>
      </c>
      <c r="X166" s="202">
        <f>+ODC!K166</f>
        <v>0</v>
      </c>
    </row>
    <row r="167" spans="2:24" hidden="1" x14ac:dyDescent="0.35">
      <c r="B167" s="248" t="str">
        <f>+'CLIN Detail list'!P168</f>
        <v>5.6.10.3    Support Site Activation (ON &amp; PBN)</v>
      </c>
      <c r="C167" s="68" t="str">
        <f>+IF('CLIN Detail list'!C168=0,"   ----",'CLIN Detail list'!C168)</f>
        <v>SOW § 11.3.2</v>
      </c>
      <c r="D167" s="68" t="str">
        <f>+IF('CLIN Detail list'!H168=0,"   ----",'CLIN Detail list'!H168)</f>
        <v xml:space="preserve">   ----</v>
      </c>
      <c r="E167" s="68" t="str">
        <f>+IF('CLIN Detail list'!I168=0,"   ----",'CLIN Detail list'!I168)</f>
        <v>Mons, Bel</v>
      </c>
      <c r="F167" s="68"/>
      <c r="G167" s="68"/>
      <c r="H167" s="68"/>
      <c r="I167" s="68"/>
      <c r="J167" s="177">
        <f t="shared" si="10"/>
        <v>0</v>
      </c>
      <c r="K167" s="68"/>
      <c r="L167" s="41"/>
      <c r="T167" s="202">
        <f t="shared" si="9"/>
        <v>0</v>
      </c>
      <c r="U167" s="202">
        <f>+'Labour and Options'!S166</f>
        <v>0</v>
      </c>
      <c r="W167" s="202">
        <f>+Travel!L167</f>
        <v>0</v>
      </c>
      <c r="X167" s="202">
        <f>+ODC!K167</f>
        <v>0</v>
      </c>
    </row>
    <row r="168" spans="2:24" hidden="1" x14ac:dyDescent="0.35">
      <c r="B168" s="248" t="str">
        <f>+'CLIN Detail list'!P169</f>
        <v>5.6.10.4    Migration Tool configuration / customization</v>
      </c>
      <c r="C168" s="68" t="str">
        <f>+IF('CLIN Detail list'!C169=0,"   ----",'CLIN Detail list'!C169)</f>
        <v>SOW § 8</v>
      </c>
      <c r="D168" s="68" t="str">
        <f>+IF('CLIN Detail list'!H169=0,"   ----",'CLIN Detail list'!H169)</f>
        <v xml:space="preserve">   ----</v>
      </c>
      <c r="E168" s="68" t="str">
        <f>+IF('CLIN Detail list'!I169=0,"   ----",'CLIN Detail list'!I169)</f>
        <v>Mons, Bel</v>
      </c>
      <c r="F168" s="68"/>
      <c r="G168" s="68"/>
      <c r="H168" s="68"/>
      <c r="I168" s="68"/>
      <c r="J168" s="177">
        <f t="shared" si="10"/>
        <v>0</v>
      </c>
      <c r="K168" s="68"/>
      <c r="L168" s="41"/>
      <c r="T168" s="202">
        <f t="shared" si="9"/>
        <v>0</v>
      </c>
      <c r="U168" s="202">
        <f>+'Labour and Options'!S167</f>
        <v>0</v>
      </c>
      <c r="W168" s="202">
        <f>+Travel!L168</f>
        <v>0</v>
      </c>
      <c r="X168" s="202">
        <f>+ODC!K168</f>
        <v>0</v>
      </c>
    </row>
    <row r="169" spans="2:24" hidden="1" x14ac:dyDescent="0.35">
      <c r="B169" s="248" t="str">
        <f>+'CLIN Detail list'!P170</f>
        <v xml:space="preserve">5.6.10.5    Data Migration </v>
      </c>
      <c r="C169" s="68" t="str">
        <f>+IF('CLIN Detail list'!C170=0,"   ----",'CLIN Detail list'!C170)</f>
        <v>SOW § 8</v>
      </c>
      <c r="D169" s="68" t="str">
        <f>+IF('CLIN Detail list'!H170=0,"   ----",'CLIN Detail list'!H170)</f>
        <v xml:space="preserve">   ----</v>
      </c>
      <c r="E169" s="68" t="str">
        <f>+IF('CLIN Detail list'!I170=0,"   ----",'CLIN Detail list'!I170)</f>
        <v>Mons, Bel</v>
      </c>
      <c r="F169" s="68"/>
      <c r="G169" s="68"/>
      <c r="H169" s="68"/>
      <c r="I169" s="68"/>
      <c r="J169" s="177">
        <f t="shared" si="10"/>
        <v>0</v>
      </c>
      <c r="K169" s="68"/>
      <c r="L169" s="41"/>
      <c r="T169" s="202">
        <f t="shared" si="9"/>
        <v>0</v>
      </c>
      <c r="U169" s="202">
        <f>+'Labour and Options'!S168</f>
        <v>0</v>
      </c>
      <c r="W169" s="202">
        <f>+Travel!L169</f>
        <v>0</v>
      </c>
      <c r="X169" s="202">
        <f>+ODC!K169</f>
        <v>0</v>
      </c>
    </row>
    <row r="170" spans="2:24" hidden="1" x14ac:dyDescent="0.35">
      <c r="B170" s="248" t="str">
        <f>+'CLIN Detail list'!P171</f>
        <v>5.6.10.6    Post Migration Information Assurance Test</v>
      </c>
      <c r="C170" s="68" t="str">
        <f>+IF('CLIN Detail list'!C171=0,"   ----",'CLIN Detail list'!C171)</f>
        <v>SOW § 8</v>
      </c>
      <c r="D170" s="68" t="str">
        <f>+IF('CLIN Detail list'!H171=0,"   ----",'CLIN Detail list'!H171)</f>
        <v xml:space="preserve">   ----</v>
      </c>
      <c r="E170" s="68" t="str">
        <f>+IF('CLIN Detail list'!I171=0,"   ----",'CLIN Detail list'!I171)</f>
        <v>Mons, Bel</v>
      </c>
      <c r="F170" s="68"/>
      <c r="G170" s="68"/>
      <c r="H170" s="68"/>
      <c r="I170" s="68"/>
      <c r="J170" s="177">
        <f t="shared" si="10"/>
        <v>0</v>
      </c>
      <c r="K170" s="68"/>
      <c r="L170" s="41"/>
      <c r="T170" s="202">
        <f t="shared" si="9"/>
        <v>0</v>
      </c>
      <c r="U170" s="202">
        <f>+'Labour and Options'!S169</f>
        <v>0</v>
      </c>
      <c r="W170" s="202">
        <f>+Travel!L170</f>
        <v>0</v>
      </c>
      <c r="X170" s="202">
        <f>+ODC!K170</f>
        <v>0</v>
      </c>
    </row>
    <row r="171" spans="2:24" hidden="1" x14ac:dyDescent="0.35">
      <c r="B171" s="248" t="str">
        <f>+'CLIN Detail list'!P172</f>
        <v>5.6.10.7    Performance Tests, Test</v>
      </c>
      <c r="C171" s="68" t="str">
        <f>+IF('CLIN Detail list'!C172=0,"   ----",'CLIN Detail list'!C172)</f>
        <v>SOW § 15</v>
      </c>
      <c r="D171" s="68" t="str">
        <f>+IF('CLIN Detail list'!H172=0,"   ----",'CLIN Detail list'!H172)</f>
        <v xml:space="preserve">   ----</v>
      </c>
      <c r="E171" s="68" t="str">
        <f>+IF('CLIN Detail list'!I172=0,"   ----",'CLIN Detail list'!I172)</f>
        <v>Mons, Bel</v>
      </c>
      <c r="F171" s="68"/>
      <c r="G171" s="68"/>
      <c r="H171" s="68"/>
      <c r="I171" s="68"/>
      <c r="J171" s="177">
        <f t="shared" si="10"/>
        <v>0</v>
      </c>
      <c r="K171" s="68"/>
      <c r="L171" s="41"/>
      <c r="T171" s="202">
        <f t="shared" si="9"/>
        <v>0</v>
      </c>
      <c r="U171" s="202">
        <f>+'Labour and Options'!S170</f>
        <v>0</v>
      </c>
      <c r="W171" s="202">
        <f>+Travel!L171</f>
        <v>0</v>
      </c>
      <c r="X171" s="202">
        <f>+ODC!K171</f>
        <v>0</v>
      </c>
    </row>
    <row r="172" spans="2:24" hidden="1" x14ac:dyDescent="0.35">
      <c r="B172" s="248" t="str">
        <f>+'CLIN Detail list'!P173</f>
        <v>5.6.10.8    Site Acceptance Test</v>
      </c>
      <c r="C172" s="68" t="str">
        <f>+IF('CLIN Detail list'!C173=0,"   ----",'CLIN Detail list'!C173)</f>
        <v>SOW § 15</v>
      </c>
      <c r="D172" s="68" t="str">
        <f>+IF('CLIN Detail list'!H173=0,"   ----",'CLIN Detail list'!H173)</f>
        <v xml:space="preserve">   ----</v>
      </c>
      <c r="E172" s="68" t="str">
        <f>+IF('CLIN Detail list'!I173=0,"   ----",'CLIN Detail list'!I173)</f>
        <v>Mons, Bel</v>
      </c>
      <c r="F172" s="68"/>
      <c r="G172" s="68"/>
      <c r="H172" s="68"/>
      <c r="I172" s="68"/>
      <c r="J172" s="177">
        <f t="shared" si="10"/>
        <v>0</v>
      </c>
      <c r="K172" s="68"/>
      <c r="L172" s="41"/>
      <c r="T172" s="202">
        <f t="shared" si="9"/>
        <v>0</v>
      </c>
      <c r="U172" s="202">
        <f>+'Labour and Options'!S171</f>
        <v>0</v>
      </c>
      <c r="W172" s="202">
        <f>+Travel!L172</f>
        <v>0</v>
      </c>
      <c r="X172" s="202">
        <f>+ODC!K172</f>
        <v>0</v>
      </c>
    </row>
    <row r="173" spans="2:24" x14ac:dyDescent="0.35">
      <c r="B173" s="248" t="str">
        <f>+'CLIN Detail list'!P174</f>
        <v>5.6.11    SER 11 : JAALC Monsanto</v>
      </c>
      <c r="C173" s="68" t="str">
        <f>+IF('CLIN Detail list'!C174=0,"   ----",'CLIN Detail list'!C174)</f>
        <v xml:space="preserve">   ----</v>
      </c>
      <c r="D173" s="68" t="str">
        <f>+IF('CLIN Detail list'!H174=0,"   ----",'CLIN Detail list'!H174)</f>
        <v>DAEDC + 16 Months</v>
      </c>
      <c r="E173" s="68" t="str">
        <f>+IF('CLIN Detail list'!I174=0,"   ----",'CLIN Detail list'!I174)</f>
        <v>Mons, Bel</v>
      </c>
      <c r="F173" s="68"/>
      <c r="G173" s="68"/>
      <c r="H173" s="68"/>
      <c r="I173" s="68"/>
      <c r="J173" s="177">
        <f t="shared" si="10"/>
        <v>0</v>
      </c>
      <c r="K173" s="68"/>
      <c r="L173" s="41"/>
      <c r="T173" s="202">
        <f t="shared" si="9"/>
        <v>0</v>
      </c>
      <c r="U173" s="202">
        <f>+'Labour and Options'!S172</f>
        <v>0</v>
      </c>
      <c r="W173" s="202">
        <f>+Travel!L173</f>
        <v>0</v>
      </c>
      <c r="X173" s="202">
        <f>+ODC!K173</f>
        <v>0</v>
      </c>
    </row>
    <row r="174" spans="2:24" hidden="1" x14ac:dyDescent="0.35">
      <c r="B174" s="248" t="str">
        <f>+'CLIN Detail list'!P175</f>
        <v>5.6.11.1    Pre Migration Meeting</v>
      </c>
      <c r="C174" s="68" t="str">
        <f>+IF('CLIN Detail list'!C175=0,"   ----",'CLIN Detail list'!C175)</f>
        <v>SOW § 8</v>
      </c>
      <c r="D174" s="68" t="str">
        <f>+IF('CLIN Detail list'!H175=0,"   ----",'CLIN Detail list'!H175)</f>
        <v xml:space="preserve">   ----</v>
      </c>
      <c r="E174" s="68" t="str">
        <f>+IF('CLIN Detail list'!I175=0,"   ----",'CLIN Detail list'!I175)</f>
        <v>Mons, Bel</v>
      </c>
      <c r="F174" s="68"/>
      <c r="G174" s="68"/>
      <c r="H174" s="68"/>
      <c r="I174" s="68"/>
      <c r="J174" s="177">
        <f t="shared" si="10"/>
        <v>0</v>
      </c>
      <c r="K174" s="68"/>
      <c r="L174" s="41"/>
      <c r="T174" s="202">
        <f t="shared" si="9"/>
        <v>0</v>
      </c>
      <c r="U174" s="202">
        <f>+'Labour and Options'!S173</f>
        <v>0</v>
      </c>
      <c r="W174" s="202">
        <f>+Travel!L174</f>
        <v>0</v>
      </c>
      <c r="X174" s="202">
        <f>+ODC!K174</f>
        <v>0</v>
      </c>
    </row>
    <row r="175" spans="2:24" hidden="1" x14ac:dyDescent="0.35">
      <c r="B175" s="248" t="str">
        <f>+'CLIN Detail list'!P176</f>
        <v>5.6.11.2    Site Survey (IKM Tools)</v>
      </c>
      <c r="C175" s="68" t="str">
        <f>+IF('CLIN Detail list'!C176=0,"   ----",'CLIN Detail list'!C176)</f>
        <v>SOW § 11.22</v>
      </c>
      <c r="D175" s="68" t="str">
        <f>+IF('CLIN Detail list'!H176=0,"   ----",'CLIN Detail list'!H176)</f>
        <v xml:space="preserve">   ----</v>
      </c>
      <c r="E175" s="68" t="str">
        <f>+IF('CLIN Detail list'!I176=0,"   ----",'CLIN Detail list'!I176)</f>
        <v>Mons, Bel</v>
      </c>
      <c r="F175" s="68"/>
      <c r="G175" s="68"/>
      <c r="H175" s="68"/>
      <c r="I175" s="68"/>
      <c r="J175" s="177">
        <f t="shared" si="10"/>
        <v>0</v>
      </c>
      <c r="K175" s="68"/>
      <c r="L175" s="41"/>
      <c r="T175" s="202">
        <f t="shared" si="9"/>
        <v>0</v>
      </c>
      <c r="U175" s="202">
        <f>+'Labour and Options'!S174</f>
        <v>0</v>
      </c>
      <c r="W175" s="202">
        <f>+Travel!L175</f>
        <v>0</v>
      </c>
      <c r="X175" s="202">
        <f>+ODC!K175</f>
        <v>0</v>
      </c>
    </row>
    <row r="176" spans="2:24" hidden="1" x14ac:dyDescent="0.35">
      <c r="B176" s="248" t="str">
        <f>+'CLIN Detail list'!P177</f>
        <v>5.6.11.3    Support Site Activation (ON &amp; PBN)</v>
      </c>
      <c r="C176" s="68" t="str">
        <f>+IF('CLIN Detail list'!C177=0,"   ----",'CLIN Detail list'!C177)</f>
        <v>SOW § 11.3.2</v>
      </c>
      <c r="D176" s="68" t="str">
        <f>+IF('CLIN Detail list'!H177=0,"   ----",'CLIN Detail list'!H177)</f>
        <v xml:space="preserve">   ----</v>
      </c>
      <c r="E176" s="68" t="str">
        <f>+IF('CLIN Detail list'!I177=0,"   ----",'CLIN Detail list'!I177)</f>
        <v>Mons, Bel</v>
      </c>
      <c r="F176" s="68"/>
      <c r="G176" s="68"/>
      <c r="H176" s="68"/>
      <c r="I176" s="68"/>
      <c r="J176" s="177">
        <f t="shared" si="10"/>
        <v>0</v>
      </c>
      <c r="K176" s="68"/>
      <c r="L176" s="41"/>
      <c r="T176" s="202">
        <f t="shared" si="9"/>
        <v>0</v>
      </c>
      <c r="U176" s="202">
        <f>+'Labour and Options'!S175</f>
        <v>0</v>
      </c>
      <c r="W176" s="202">
        <f>+Travel!L176</f>
        <v>0</v>
      </c>
      <c r="X176" s="202">
        <f>+ODC!K176</f>
        <v>0</v>
      </c>
    </row>
    <row r="177" spans="2:24" hidden="1" x14ac:dyDescent="0.35">
      <c r="B177" s="248" t="str">
        <f>+'CLIN Detail list'!P178</f>
        <v>5.6.11.4    Migration Tool configuration / customization</v>
      </c>
      <c r="C177" s="68" t="str">
        <f>+IF('CLIN Detail list'!C178=0,"   ----",'CLIN Detail list'!C178)</f>
        <v>SOW § 8</v>
      </c>
      <c r="D177" s="68" t="str">
        <f>+IF('CLIN Detail list'!H178=0,"   ----",'CLIN Detail list'!H178)</f>
        <v xml:space="preserve">   ----</v>
      </c>
      <c r="E177" s="68" t="str">
        <f>+IF('CLIN Detail list'!I178=0,"   ----",'CLIN Detail list'!I178)</f>
        <v>Mons, Bel</v>
      </c>
      <c r="F177" s="68"/>
      <c r="G177" s="68"/>
      <c r="H177" s="68"/>
      <c r="I177" s="68"/>
      <c r="J177" s="177">
        <f t="shared" si="10"/>
        <v>0</v>
      </c>
      <c r="K177" s="68"/>
      <c r="L177" s="41"/>
      <c r="T177" s="202">
        <f t="shared" si="9"/>
        <v>0</v>
      </c>
      <c r="U177" s="202">
        <f>+'Labour and Options'!S176</f>
        <v>0</v>
      </c>
      <c r="W177" s="202">
        <f>+Travel!L177</f>
        <v>0</v>
      </c>
      <c r="X177" s="202">
        <f>+ODC!K177</f>
        <v>0</v>
      </c>
    </row>
    <row r="178" spans="2:24" hidden="1" x14ac:dyDescent="0.35">
      <c r="B178" s="248" t="str">
        <f>+'CLIN Detail list'!P179</f>
        <v xml:space="preserve">5.6.11.5    Data Migration </v>
      </c>
      <c r="C178" s="68" t="str">
        <f>+IF('CLIN Detail list'!C179=0,"   ----",'CLIN Detail list'!C179)</f>
        <v>SOW § 8</v>
      </c>
      <c r="D178" s="68" t="str">
        <f>+IF('CLIN Detail list'!H179=0,"   ----",'CLIN Detail list'!H179)</f>
        <v xml:space="preserve">   ----</v>
      </c>
      <c r="E178" s="68" t="str">
        <f>+IF('CLIN Detail list'!I179=0,"   ----",'CLIN Detail list'!I179)</f>
        <v>Mons, Bel</v>
      </c>
      <c r="F178" s="68"/>
      <c r="G178" s="68"/>
      <c r="H178" s="68"/>
      <c r="I178" s="68"/>
      <c r="J178" s="177">
        <f t="shared" si="10"/>
        <v>0</v>
      </c>
      <c r="K178" s="68"/>
      <c r="L178" s="41"/>
      <c r="T178" s="202">
        <f t="shared" si="9"/>
        <v>0</v>
      </c>
      <c r="U178" s="202">
        <f>+'Labour and Options'!S177</f>
        <v>0</v>
      </c>
      <c r="W178" s="202">
        <f>+Travel!L178</f>
        <v>0</v>
      </c>
      <c r="X178" s="202">
        <f>+ODC!K178</f>
        <v>0</v>
      </c>
    </row>
    <row r="179" spans="2:24" hidden="1" x14ac:dyDescent="0.35">
      <c r="B179" s="248" t="str">
        <f>+'CLIN Detail list'!P180</f>
        <v>5.6.11.6    Post Migration Information Assurance Test</v>
      </c>
      <c r="C179" s="68" t="str">
        <f>+IF('CLIN Detail list'!C180=0,"   ----",'CLIN Detail list'!C180)</f>
        <v>SOW § 8</v>
      </c>
      <c r="D179" s="68" t="str">
        <f>+IF('CLIN Detail list'!H180=0,"   ----",'CLIN Detail list'!H180)</f>
        <v xml:space="preserve">   ----</v>
      </c>
      <c r="E179" s="68" t="str">
        <f>+IF('CLIN Detail list'!I180=0,"   ----",'CLIN Detail list'!I180)</f>
        <v>Mons, Bel</v>
      </c>
      <c r="F179" s="68"/>
      <c r="G179" s="68"/>
      <c r="H179" s="68"/>
      <c r="I179" s="68"/>
      <c r="J179" s="177">
        <f t="shared" si="10"/>
        <v>0</v>
      </c>
      <c r="K179" s="68"/>
      <c r="L179" s="41"/>
      <c r="T179" s="202">
        <f t="shared" si="9"/>
        <v>0</v>
      </c>
      <c r="U179" s="202">
        <f>+'Labour and Options'!S178</f>
        <v>0</v>
      </c>
      <c r="W179" s="202">
        <f>+Travel!L179</f>
        <v>0</v>
      </c>
      <c r="X179" s="202">
        <f>+ODC!K179</f>
        <v>0</v>
      </c>
    </row>
    <row r="180" spans="2:24" hidden="1" x14ac:dyDescent="0.35">
      <c r="B180" s="248" t="str">
        <f>+'CLIN Detail list'!P181</f>
        <v>5.6.11.7    Performance Tests, Test</v>
      </c>
      <c r="C180" s="68" t="str">
        <f>+IF('CLIN Detail list'!C181=0,"   ----",'CLIN Detail list'!C181)</f>
        <v>SOW § 15</v>
      </c>
      <c r="D180" s="68" t="str">
        <f>+IF('CLIN Detail list'!H181=0,"   ----",'CLIN Detail list'!H181)</f>
        <v xml:space="preserve">   ----</v>
      </c>
      <c r="E180" s="68" t="str">
        <f>+IF('CLIN Detail list'!I181=0,"   ----",'CLIN Detail list'!I181)</f>
        <v>Mons, Bel</v>
      </c>
      <c r="F180" s="68"/>
      <c r="G180" s="68"/>
      <c r="H180" s="68"/>
      <c r="I180" s="68"/>
      <c r="J180" s="177">
        <f t="shared" si="10"/>
        <v>0</v>
      </c>
      <c r="K180" s="68"/>
      <c r="L180" s="41"/>
      <c r="T180" s="202">
        <f t="shared" si="9"/>
        <v>0</v>
      </c>
      <c r="U180" s="202">
        <f>+'Labour and Options'!S179</f>
        <v>0</v>
      </c>
      <c r="W180" s="202">
        <f>+Travel!L180</f>
        <v>0</v>
      </c>
      <c r="X180" s="202">
        <f>+ODC!K180</f>
        <v>0</v>
      </c>
    </row>
    <row r="181" spans="2:24" hidden="1" x14ac:dyDescent="0.35">
      <c r="B181" s="248" t="str">
        <f>+'CLIN Detail list'!P182</f>
        <v>5.6.11.8    Site Acceptance Test</v>
      </c>
      <c r="C181" s="68" t="str">
        <f>+IF('CLIN Detail list'!C182=0,"   ----",'CLIN Detail list'!C182)</f>
        <v>SOW § 15</v>
      </c>
      <c r="D181" s="68" t="str">
        <f>+IF('CLIN Detail list'!H182=0,"   ----",'CLIN Detail list'!H182)</f>
        <v xml:space="preserve">   ----</v>
      </c>
      <c r="E181" s="68" t="str">
        <f>+IF('CLIN Detail list'!I182=0,"   ----",'CLIN Detail list'!I182)</f>
        <v>Mons, Bel</v>
      </c>
      <c r="F181" s="68"/>
      <c r="G181" s="68"/>
      <c r="H181" s="68"/>
      <c r="I181" s="68"/>
      <c r="J181" s="177">
        <f t="shared" si="10"/>
        <v>0</v>
      </c>
      <c r="K181" s="68"/>
      <c r="L181" s="41"/>
      <c r="T181" s="202">
        <f t="shared" si="9"/>
        <v>0</v>
      </c>
      <c r="U181" s="202">
        <f>+'Labour and Options'!S180</f>
        <v>0</v>
      </c>
      <c r="W181" s="202">
        <f>+Travel!L181</f>
        <v>0</v>
      </c>
      <c r="X181" s="202">
        <f>+ODC!K181</f>
        <v>0</v>
      </c>
    </row>
    <row r="182" spans="2:24" x14ac:dyDescent="0.35">
      <c r="B182" s="248" t="str">
        <f>+'CLIN Detail list'!P183</f>
        <v>5.6.12    SER 12 : CAOC Torrejon</v>
      </c>
      <c r="C182" s="68" t="str">
        <f>+IF('CLIN Detail list'!C183=0,"   ----",'CLIN Detail list'!C183)</f>
        <v xml:space="preserve">   ----</v>
      </c>
      <c r="D182" s="68" t="str">
        <f>+IF('CLIN Detail list'!H183=0,"   ----",'CLIN Detail list'!H183)</f>
        <v>DAEDC + 16 Months</v>
      </c>
      <c r="E182" s="68" t="str">
        <f>+IF('CLIN Detail list'!I183=0,"   ----",'CLIN Detail list'!I183)</f>
        <v>Mons, Bel</v>
      </c>
      <c r="F182" s="68"/>
      <c r="G182" s="68"/>
      <c r="H182" s="68"/>
      <c r="I182" s="68"/>
      <c r="J182" s="177">
        <f t="shared" si="10"/>
        <v>0</v>
      </c>
      <c r="K182" s="68"/>
      <c r="L182" s="41"/>
      <c r="T182" s="202">
        <f t="shared" si="9"/>
        <v>0</v>
      </c>
      <c r="U182" s="202">
        <f>+'Labour and Options'!S181</f>
        <v>0</v>
      </c>
      <c r="W182" s="202">
        <f>+Travel!L182</f>
        <v>0</v>
      </c>
      <c r="X182" s="202">
        <f>+ODC!K182</f>
        <v>0</v>
      </c>
    </row>
    <row r="183" spans="2:24" hidden="1" x14ac:dyDescent="0.35">
      <c r="B183" s="248" t="str">
        <f>+'CLIN Detail list'!P184</f>
        <v>5.6.12.1    Pre Migration Meeting</v>
      </c>
      <c r="C183" s="68" t="str">
        <f>+IF('CLIN Detail list'!C184=0,"   ----",'CLIN Detail list'!C184)</f>
        <v>SOW § 8</v>
      </c>
      <c r="D183" s="68" t="str">
        <f>+IF('CLIN Detail list'!H184=0,"   ----",'CLIN Detail list'!H184)</f>
        <v xml:space="preserve">   ----</v>
      </c>
      <c r="E183" s="68" t="str">
        <f>+IF('CLIN Detail list'!I184=0,"   ----",'CLIN Detail list'!I184)</f>
        <v>Mons, Bel</v>
      </c>
      <c r="F183" s="68"/>
      <c r="G183" s="68"/>
      <c r="H183" s="68"/>
      <c r="I183" s="68"/>
      <c r="J183" s="177">
        <f t="shared" si="10"/>
        <v>0</v>
      </c>
      <c r="K183" s="68"/>
      <c r="L183" s="41"/>
      <c r="T183" s="202">
        <f t="shared" si="9"/>
        <v>0</v>
      </c>
      <c r="U183" s="202">
        <f>+'Labour and Options'!S182</f>
        <v>0</v>
      </c>
      <c r="W183" s="202">
        <f>+Travel!L183</f>
        <v>0</v>
      </c>
      <c r="X183" s="202">
        <f>+ODC!K183</f>
        <v>0</v>
      </c>
    </row>
    <row r="184" spans="2:24" hidden="1" x14ac:dyDescent="0.35">
      <c r="B184" s="248" t="str">
        <f>+'CLIN Detail list'!P185</f>
        <v>5.6.12.2    Site Survey (IKM Tools)</v>
      </c>
      <c r="C184" s="68" t="str">
        <f>+IF('CLIN Detail list'!C185=0,"   ----",'CLIN Detail list'!C185)</f>
        <v>SOW § 11.22</v>
      </c>
      <c r="D184" s="68" t="str">
        <f>+IF('CLIN Detail list'!H185=0,"   ----",'CLIN Detail list'!H185)</f>
        <v xml:space="preserve">   ----</v>
      </c>
      <c r="E184" s="68" t="str">
        <f>+IF('CLIN Detail list'!I185=0,"   ----",'CLIN Detail list'!I185)</f>
        <v>Mons, Bel</v>
      </c>
      <c r="F184" s="68"/>
      <c r="G184" s="68"/>
      <c r="H184" s="68"/>
      <c r="I184" s="68"/>
      <c r="J184" s="177">
        <f t="shared" si="10"/>
        <v>0</v>
      </c>
      <c r="K184" s="68"/>
      <c r="L184" s="41"/>
      <c r="T184" s="202">
        <f t="shared" si="9"/>
        <v>0</v>
      </c>
      <c r="U184" s="202">
        <f>+'Labour and Options'!S183</f>
        <v>0</v>
      </c>
      <c r="W184" s="202">
        <f>+Travel!L184</f>
        <v>0</v>
      </c>
      <c r="X184" s="202">
        <f>+ODC!K184</f>
        <v>0</v>
      </c>
    </row>
    <row r="185" spans="2:24" hidden="1" x14ac:dyDescent="0.35">
      <c r="B185" s="248" t="str">
        <f>+'CLIN Detail list'!P186</f>
        <v>5.6.12.3    Support Site Activation (ON &amp; PBN)</v>
      </c>
      <c r="C185" s="68" t="str">
        <f>+IF('CLIN Detail list'!C186=0,"   ----",'CLIN Detail list'!C186)</f>
        <v>SOW § 11.3.2</v>
      </c>
      <c r="D185" s="68" t="str">
        <f>+IF('CLIN Detail list'!H186=0,"   ----",'CLIN Detail list'!H186)</f>
        <v xml:space="preserve">   ----</v>
      </c>
      <c r="E185" s="68" t="str">
        <f>+IF('CLIN Detail list'!I186=0,"   ----",'CLIN Detail list'!I186)</f>
        <v>Mons, Bel</v>
      </c>
      <c r="F185" s="68"/>
      <c r="G185" s="68"/>
      <c r="H185" s="68"/>
      <c r="I185" s="68"/>
      <c r="J185" s="177">
        <f t="shared" si="10"/>
        <v>0</v>
      </c>
      <c r="K185" s="68"/>
      <c r="L185" s="41"/>
      <c r="T185" s="202">
        <f t="shared" si="9"/>
        <v>0</v>
      </c>
      <c r="U185" s="202">
        <f>+'Labour and Options'!S184</f>
        <v>0</v>
      </c>
      <c r="W185" s="202">
        <f>+Travel!L185</f>
        <v>0</v>
      </c>
      <c r="X185" s="202">
        <f>+ODC!K185</f>
        <v>0</v>
      </c>
    </row>
    <row r="186" spans="2:24" hidden="1" x14ac:dyDescent="0.35">
      <c r="B186" s="248" t="str">
        <f>+'CLIN Detail list'!P187</f>
        <v>5.6.12.4    Migration Tool configuration / customization</v>
      </c>
      <c r="C186" s="68" t="str">
        <f>+IF('CLIN Detail list'!C187=0,"   ----",'CLIN Detail list'!C187)</f>
        <v>SOW § 8</v>
      </c>
      <c r="D186" s="68" t="str">
        <f>+IF('CLIN Detail list'!H187=0,"   ----",'CLIN Detail list'!H187)</f>
        <v xml:space="preserve">   ----</v>
      </c>
      <c r="E186" s="68" t="str">
        <f>+IF('CLIN Detail list'!I187=0,"   ----",'CLIN Detail list'!I187)</f>
        <v>Mons, Bel</v>
      </c>
      <c r="F186" s="68"/>
      <c r="G186" s="68"/>
      <c r="H186" s="68"/>
      <c r="I186" s="68"/>
      <c r="J186" s="177">
        <f t="shared" si="10"/>
        <v>0</v>
      </c>
      <c r="K186" s="68"/>
      <c r="L186" s="41"/>
      <c r="T186" s="202">
        <f t="shared" si="9"/>
        <v>0</v>
      </c>
      <c r="U186" s="202">
        <f>+'Labour and Options'!S185</f>
        <v>0</v>
      </c>
      <c r="W186" s="202">
        <f>+Travel!L186</f>
        <v>0</v>
      </c>
      <c r="X186" s="202">
        <f>+ODC!K186</f>
        <v>0</v>
      </c>
    </row>
    <row r="187" spans="2:24" hidden="1" x14ac:dyDescent="0.35">
      <c r="B187" s="248" t="str">
        <f>+'CLIN Detail list'!P188</f>
        <v xml:space="preserve">5.6.12.5    Data Migration </v>
      </c>
      <c r="C187" s="68" t="str">
        <f>+IF('CLIN Detail list'!C188=0,"   ----",'CLIN Detail list'!C188)</f>
        <v>SOW § 8</v>
      </c>
      <c r="D187" s="68" t="str">
        <f>+IF('CLIN Detail list'!H188=0,"   ----",'CLIN Detail list'!H188)</f>
        <v xml:space="preserve">   ----</v>
      </c>
      <c r="E187" s="68" t="str">
        <f>+IF('CLIN Detail list'!I188=0,"   ----",'CLIN Detail list'!I188)</f>
        <v>Mons, Bel</v>
      </c>
      <c r="F187" s="68"/>
      <c r="G187" s="68"/>
      <c r="H187" s="68"/>
      <c r="I187" s="68"/>
      <c r="J187" s="177">
        <f t="shared" si="10"/>
        <v>0</v>
      </c>
      <c r="K187" s="68"/>
      <c r="L187" s="41"/>
      <c r="T187" s="202">
        <f t="shared" si="9"/>
        <v>0</v>
      </c>
      <c r="U187" s="202">
        <f>+'Labour and Options'!S186</f>
        <v>0</v>
      </c>
      <c r="W187" s="202">
        <f>+Travel!L187</f>
        <v>0</v>
      </c>
      <c r="X187" s="202">
        <f>+ODC!K187</f>
        <v>0</v>
      </c>
    </row>
    <row r="188" spans="2:24" hidden="1" x14ac:dyDescent="0.35">
      <c r="B188" s="248" t="str">
        <f>+'CLIN Detail list'!P189</f>
        <v>5.6.12.6    Post Migration Information Assurance Test</v>
      </c>
      <c r="C188" s="68" t="str">
        <f>+IF('CLIN Detail list'!C189=0,"   ----",'CLIN Detail list'!C189)</f>
        <v>SOW § 8</v>
      </c>
      <c r="D188" s="68" t="str">
        <f>+IF('CLIN Detail list'!H189=0,"   ----",'CLIN Detail list'!H189)</f>
        <v xml:space="preserve">   ----</v>
      </c>
      <c r="E188" s="68" t="str">
        <f>+IF('CLIN Detail list'!I189=0,"   ----",'CLIN Detail list'!I189)</f>
        <v>Mons, Bel</v>
      </c>
      <c r="F188" s="68"/>
      <c r="G188" s="68"/>
      <c r="H188" s="68"/>
      <c r="I188" s="68"/>
      <c r="J188" s="177">
        <f t="shared" si="10"/>
        <v>0</v>
      </c>
      <c r="K188" s="68"/>
      <c r="L188" s="41"/>
      <c r="T188" s="202">
        <f t="shared" si="9"/>
        <v>0</v>
      </c>
      <c r="U188" s="202">
        <f>+'Labour and Options'!S187</f>
        <v>0</v>
      </c>
      <c r="W188" s="202">
        <f>+Travel!L188</f>
        <v>0</v>
      </c>
      <c r="X188" s="202">
        <f>+ODC!K188</f>
        <v>0</v>
      </c>
    </row>
    <row r="189" spans="2:24" hidden="1" x14ac:dyDescent="0.35">
      <c r="B189" s="248" t="str">
        <f>+'CLIN Detail list'!P190</f>
        <v>5.6.12.7    Performance Tests, Test</v>
      </c>
      <c r="C189" s="68" t="str">
        <f>+IF('CLIN Detail list'!C190=0,"   ----",'CLIN Detail list'!C190)</f>
        <v>SOW § 15</v>
      </c>
      <c r="D189" s="68" t="str">
        <f>+IF('CLIN Detail list'!H190=0,"   ----",'CLIN Detail list'!H190)</f>
        <v xml:space="preserve">   ----</v>
      </c>
      <c r="E189" s="68" t="str">
        <f>+IF('CLIN Detail list'!I190=0,"   ----",'CLIN Detail list'!I190)</f>
        <v>Mons, Bel</v>
      </c>
      <c r="F189" s="68"/>
      <c r="G189" s="68"/>
      <c r="H189" s="68"/>
      <c r="I189" s="68"/>
      <c r="J189" s="177">
        <f t="shared" si="10"/>
        <v>0</v>
      </c>
      <c r="K189" s="68"/>
      <c r="L189" s="41"/>
      <c r="T189" s="202">
        <f t="shared" si="9"/>
        <v>0</v>
      </c>
      <c r="U189" s="202">
        <f>+'Labour and Options'!S188</f>
        <v>0</v>
      </c>
      <c r="W189" s="202">
        <f>+Travel!L189</f>
        <v>0</v>
      </c>
      <c r="X189" s="202">
        <f>+ODC!K189</f>
        <v>0</v>
      </c>
    </row>
    <row r="190" spans="2:24" hidden="1" x14ac:dyDescent="0.35">
      <c r="B190" s="248" t="str">
        <f>+'CLIN Detail list'!P191</f>
        <v>5.6.12.8    Site Acceptance Test</v>
      </c>
      <c r="C190" s="68" t="str">
        <f>+IF('CLIN Detail list'!C191=0,"   ----",'CLIN Detail list'!C191)</f>
        <v>SOW § 15</v>
      </c>
      <c r="D190" s="68" t="str">
        <f>+IF('CLIN Detail list'!H191=0,"   ----",'CLIN Detail list'!H191)</f>
        <v xml:space="preserve">   ----</v>
      </c>
      <c r="E190" s="68" t="str">
        <f>+IF('CLIN Detail list'!I191=0,"   ----",'CLIN Detail list'!I191)</f>
        <v>Mons, Bel</v>
      </c>
      <c r="F190" s="68"/>
      <c r="G190" s="68"/>
      <c r="H190" s="68"/>
      <c r="I190" s="68"/>
      <c r="J190" s="177">
        <f t="shared" si="10"/>
        <v>0</v>
      </c>
      <c r="K190" s="68"/>
      <c r="L190" s="41"/>
      <c r="T190" s="202">
        <f t="shared" si="9"/>
        <v>0</v>
      </c>
      <c r="U190" s="202">
        <f>+'Labour and Options'!S189</f>
        <v>0</v>
      </c>
      <c r="W190" s="202">
        <f>+Travel!L190</f>
        <v>0</v>
      </c>
      <c r="X190" s="202">
        <f>+ODC!K190</f>
        <v>0</v>
      </c>
    </row>
    <row r="191" spans="2:24" x14ac:dyDescent="0.35">
      <c r="B191" s="248" t="str">
        <f>+'CLIN Detail list'!P192</f>
        <v>5.6.13    SER 13 : CAOC Udem</v>
      </c>
      <c r="C191" s="68" t="str">
        <f>+IF('CLIN Detail list'!C192=0,"   ----",'CLIN Detail list'!C192)</f>
        <v xml:space="preserve">   ----</v>
      </c>
      <c r="D191" s="68" t="str">
        <f>+IF('CLIN Detail list'!H192=0,"   ----",'CLIN Detail list'!H192)</f>
        <v>DAEDC + 16 Months</v>
      </c>
      <c r="E191" s="68" t="str">
        <f>+IF('CLIN Detail list'!I192=0,"   ----",'CLIN Detail list'!I192)</f>
        <v>Mons, Bel</v>
      </c>
      <c r="F191" s="68"/>
      <c r="G191" s="68"/>
      <c r="H191" s="68"/>
      <c r="I191" s="68"/>
      <c r="J191" s="177">
        <f t="shared" si="10"/>
        <v>0</v>
      </c>
      <c r="K191" s="68"/>
      <c r="L191" s="41"/>
      <c r="T191" s="202">
        <f t="shared" si="9"/>
        <v>0</v>
      </c>
      <c r="U191" s="202">
        <f>+'Labour and Options'!S190</f>
        <v>0</v>
      </c>
      <c r="W191" s="202">
        <f>+Travel!L191</f>
        <v>0</v>
      </c>
      <c r="X191" s="202">
        <f>+ODC!K191</f>
        <v>0</v>
      </c>
    </row>
    <row r="192" spans="2:24" hidden="1" x14ac:dyDescent="0.35">
      <c r="B192" s="248" t="str">
        <f>+'CLIN Detail list'!P193</f>
        <v>5.6.13.1    Pre Migration Meeting</v>
      </c>
      <c r="C192" s="68" t="str">
        <f>+IF('CLIN Detail list'!C193=0,"   ----",'CLIN Detail list'!C193)</f>
        <v>SOW § 8</v>
      </c>
      <c r="D192" s="68" t="str">
        <f>+IF('CLIN Detail list'!H193=0,"   ----",'CLIN Detail list'!H193)</f>
        <v xml:space="preserve">   ----</v>
      </c>
      <c r="E192" s="68" t="str">
        <f>+IF('CLIN Detail list'!I193=0,"   ----",'CLIN Detail list'!I193)</f>
        <v>Mons, Bel</v>
      </c>
      <c r="F192" s="68"/>
      <c r="G192" s="68"/>
      <c r="H192" s="68"/>
      <c r="I192" s="68"/>
      <c r="J192" s="177">
        <f t="shared" si="10"/>
        <v>0</v>
      </c>
      <c r="K192" s="68"/>
      <c r="L192" s="41"/>
      <c r="T192" s="202">
        <f t="shared" si="9"/>
        <v>0</v>
      </c>
      <c r="U192" s="202">
        <f>+'Labour and Options'!S191</f>
        <v>0</v>
      </c>
      <c r="W192" s="202">
        <f>+Travel!L192</f>
        <v>0</v>
      </c>
      <c r="X192" s="202">
        <f>+ODC!K192</f>
        <v>0</v>
      </c>
    </row>
    <row r="193" spans="2:24" hidden="1" x14ac:dyDescent="0.35">
      <c r="B193" s="248" t="str">
        <f>+'CLIN Detail list'!P194</f>
        <v>5.6.13.2    Site Survey (IKM Tools)</v>
      </c>
      <c r="C193" s="68" t="str">
        <f>+IF('CLIN Detail list'!C194=0,"   ----",'CLIN Detail list'!C194)</f>
        <v>SOW § 11.22</v>
      </c>
      <c r="D193" s="68" t="str">
        <f>+IF('CLIN Detail list'!H194=0,"   ----",'CLIN Detail list'!H194)</f>
        <v xml:space="preserve">   ----</v>
      </c>
      <c r="E193" s="68" t="str">
        <f>+IF('CLIN Detail list'!I194=0,"   ----",'CLIN Detail list'!I194)</f>
        <v>Mons, Bel</v>
      </c>
      <c r="F193" s="68"/>
      <c r="G193" s="68"/>
      <c r="H193" s="68"/>
      <c r="I193" s="68"/>
      <c r="J193" s="177">
        <f t="shared" si="10"/>
        <v>0</v>
      </c>
      <c r="K193" s="68"/>
      <c r="L193" s="41"/>
      <c r="T193" s="202">
        <f t="shared" si="9"/>
        <v>0</v>
      </c>
      <c r="U193" s="202">
        <f>+'Labour and Options'!S192</f>
        <v>0</v>
      </c>
      <c r="W193" s="202">
        <f>+Travel!L193</f>
        <v>0</v>
      </c>
      <c r="X193" s="202">
        <f>+ODC!K193</f>
        <v>0</v>
      </c>
    </row>
    <row r="194" spans="2:24" hidden="1" x14ac:dyDescent="0.35">
      <c r="B194" s="248" t="str">
        <f>+'CLIN Detail list'!P195</f>
        <v>5.6.13.3    Support Site Activation (ON &amp; PBN)</v>
      </c>
      <c r="C194" s="68" t="str">
        <f>+IF('CLIN Detail list'!C195=0,"   ----",'CLIN Detail list'!C195)</f>
        <v>SOW § 11.3.2</v>
      </c>
      <c r="D194" s="68" t="str">
        <f>+IF('CLIN Detail list'!H195=0,"   ----",'CLIN Detail list'!H195)</f>
        <v xml:space="preserve">   ----</v>
      </c>
      <c r="E194" s="68" t="str">
        <f>+IF('CLIN Detail list'!I195=0,"   ----",'CLIN Detail list'!I195)</f>
        <v>Mons, Bel</v>
      </c>
      <c r="F194" s="68"/>
      <c r="G194" s="68"/>
      <c r="H194" s="68"/>
      <c r="I194" s="68"/>
      <c r="J194" s="177">
        <f t="shared" si="10"/>
        <v>0</v>
      </c>
      <c r="K194" s="68"/>
      <c r="L194" s="41"/>
      <c r="T194" s="202">
        <f t="shared" si="9"/>
        <v>0</v>
      </c>
      <c r="U194" s="202">
        <f>+'Labour and Options'!S193</f>
        <v>0</v>
      </c>
      <c r="W194" s="202">
        <f>+Travel!L194</f>
        <v>0</v>
      </c>
      <c r="X194" s="202">
        <f>+ODC!K194</f>
        <v>0</v>
      </c>
    </row>
    <row r="195" spans="2:24" hidden="1" x14ac:dyDescent="0.35">
      <c r="B195" s="248" t="str">
        <f>+'CLIN Detail list'!P196</f>
        <v>5.6.13.4    Migration Tool configuration / customization</v>
      </c>
      <c r="C195" s="68" t="str">
        <f>+IF('CLIN Detail list'!C196=0,"   ----",'CLIN Detail list'!C196)</f>
        <v>SOW § 8</v>
      </c>
      <c r="D195" s="68" t="str">
        <f>+IF('CLIN Detail list'!H196=0,"   ----",'CLIN Detail list'!H196)</f>
        <v xml:space="preserve">   ----</v>
      </c>
      <c r="E195" s="68" t="str">
        <f>+IF('CLIN Detail list'!I196=0,"   ----",'CLIN Detail list'!I196)</f>
        <v>Mons, Bel</v>
      </c>
      <c r="F195" s="68"/>
      <c r="G195" s="68"/>
      <c r="H195" s="68"/>
      <c r="I195" s="68"/>
      <c r="J195" s="177">
        <f t="shared" si="10"/>
        <v>0</v>
      </c>
      <c r="K195" s="68"/>
      <c r="L195" s="41"/>
      <c r="T195" s="202">
        <f t="shared" si="9"/>
        <v>0</v>
      </c>
      <c r="U195" s="202">
        <f>+'Labour and Options'!S194</f>
        <v>0</v>
      </c>
      <c r="W195" s="202">
        <f>+Travel!L195</f>
        <v>0</v>
      </c>
      <c r="X195" s="202">
        <f>+ODC!K195</f>
        <v>0</v>
      </c>
    </row>
    <row r="196" spans="2:24" hidden="1" x14ac:dyDescent="0.35">
      <c r="B196" s="248" t="str">
        <f>+'CLIN Detail list'!P197</f>
        <v xml:space="preserve">5.6.13.5    Data Migration </v>
      </c>
      <c r="C196" s="68" t="str">
        <f>+IF('CLIN Detail list'!C197=0,"   ----",'CLIN Detail list'!C197)</f>
        <v>SOW § 8</v>
      </c>
      <c r="D196" s="68" t="str">
        <f>+IF('CLIN Detail list'!H197=0,"   ----",'CLIN Detail list'!H197)</f>
        <v xml:space="preserve">   ----</v>
      </c>
      <c r="E196" s="68" t="str">
        <f>+IF('CLIN Detail list'!I197=0,"   ----",'CLIN Detail list'!I197)</f>
        <v>Mons, Bel</v>
      </c>
      <c r="F196" s="68"/>
      <c r="G196" s="68"/>
      <c r="H196" s="68"/>
      <c r="I196" s="68"/>
      <c r="J196" s="177">
        <f t="shared" si="10"/>
        <v>0</v>
      </c>
      <c r="K196" s="68"/>
      <c r="L196" s="41"/>
      <c r="T196" s="202">
        <f t="shared" si="9"/>
        <v>0</v>
      </c>
      <c r="U196" s="202">
        <f>+'Labour and Options'!S195</f>
        <v>0</v>
      </c>
      <c r="W196" s="202">
        <f>+Travel!L196</f>
        <v>0</v>
      </c>
      <c r="X196" s="202">
        <f>+ODC!K196</f>
        <v>0</v>
      </c>
    </row>
    <row r="197" spans="2:24" hidden="1" x14ac:dyDescent="0.35">
      <c r="B197" s="248" t="str">
        <f>+'CLIN Detail list'!P198</f>
        <v>5.6.13.6    Post Migration Information Assurance Test</v>
      </c>
      <c r="C197" s="68" t="str">
        <f>+IF('CLIN Detail list'!C198=0,"   ----",'CLIN Detail list'!C198)</f>
        <v>SOW § 8</v>
      </c>
      <c r="D197" s="68" t="str">
        <f>+IF('CLIN Detail list'!H198=0,"   ----",'CLIN Detail list'!H198)</f>
        <v xml:space="preserve">   ----</v>
      </c>
      <c r="E197" s="68" t="str">
        <f>+IF('CLIN Detail list'!I198=0,"   ----",'CLIN Detail list'!I198)</f>
        <v>Mons, Bel</v>
      </c>
      <c r="F197" s="68"/>
      <c r="G197" s="68"/>
      <c r="H197" s="68"/>
      <c r="I197" s="68"/>
      <c r="J197" s="177">
        <f t="shared" si="10"/>
        <v>0</v>
      </c>
      <c r="K197" s="68"/>
      <c r="L197" s="41"/>
      <c r="T197" s="202">
        <f t="shared" si="9"/>
        <v>0</v>
      </c>
      <c r="U197" s="202">
        <f>+'Labour and Options'!S196</f>
        <v>0</v>
      </c>
      <c r="W197" s="202">
        <f>+Travel!L197</f>
        <v>0</v>
      </c>
      <c r="X197" s="202">
        <f>+ODC!K197</f>
        <v>0</v>
      </c>
    </row>
    <row r="198" spans="2:24" hidden="1" x14ac:dyDescent="0.35">
      <c r="B198" s="248" t="str">
        <f>+'CLIN Detail list'!P199</f>
        <v>5.6.13.7    Performance Tests, Test</v>
      </c>
      <c r="C198" s="68" t="str">
        <f>+IF('CLIN Detail list'!C199=0,"   ----",'CLIN Detail list'!C199)</f>
        <v>SOW § 15</v>
      </c>
      <c r="D198" s="68" t="str">
        <f>+IF('CLIN Detail list'!H199=0,"   ----",'CLIN Detail list'!H199)</f>
        <v xml:space="preserve">   ----</v>
      </c>
      <c r="E198" s="68" t="str">
        <f>+IF('CLIN Detail list'!I199=0,"   ----",'CLIN Detail list'!I199)</f>
        <v>Mons, Bel</v>
      </c>
      <c r="F198" s="68"/>
      <c r="G198" s="68"/>
      <c r="H198" s="68"/>
      <c r="I198" s="68"/>
      <c r="J198" s="177">
        <f t="shared" si="10"/>
        <v>0</v>
      </c>
      <c r="K198" s="68"/>
      <c r="L198" s="41"/>
      <c r="T198" s="202">
        <f t="shared" si="9"/>
        <v>0</v>
      </c>
      <c r="U198" s="202">
        <f>+'Labour and Options'!S197</f>
        <v>0</v>
      </c>
      <c r="W198" s="202">
        <f>+Travel!L198</f>
        <v>0</v>
      </c>
      <c r="X198" s="202">
        <f>+ODC!K198</f>
        <v>0</v>
      </c>
    </row>
    <row r="199" spans="2:24" hidden="1" x14ac:dyDescent="0.35">
      <c r="B199" s="248" t="str">
        <f>+'CLIN Detail list'!P200</f>
        <v>5.6.13.8    Site Acceptance Test</v>
      </c>
      <c r="C199" s="68" t="str">
        <f>+IF('CLIN Detail list'!C200=0,"   ----",'CLIN Detail list'!C200)</f>
        <v>SOW § 15</v>
      </c>
      <c r="D199" s="68" t="str">
        <f>+IF('CLIN Detail list'!H200=0,"   ----",'CLIN Detail list'!H200)</f>
        <v xml:space="preserve">   ----</v>
      </c>
      <c r="E199" s="68" t="str">
        <f>+IF('CLIN Detail list'!I200=0,"   ----",'CLIN Detail list'!I200)</f>
        <v>Mons, Bel</v>
      </c>
      <c r="F199" s="68"/>
      <c r="G199" s="68"/>
      <c r="H199" s="68"/>
      <c r="I199" s="68"/>
      <c r="J199" s="177">
        <f t="shared" si="10"/>
        <v>0</v>
      </c>
      <c r="K199" s="68"/>
      <c r="L199" s="41"/>
      <c r="T199" s="202">
        <f t="shared" si="9"/>
        <v>0</v>
      </c>
      <c r="U199" s="202">
        <f>+'Labour and Options'!S198</f>
        <v>0</v>
      </c>
      <c r="W199" s="202">
        <f>+Travel!L199</f>
        <v>0</v>
      </c>
      <c r="X199" s="202">
        <f>+ODC!K199</f>
        <v>0</v>
      </c>
    </row>
    <row r="200" spans="2:24" x14ac:dyDescent="0.35">
      <c r="B200" s="248" t="str">
        <f>+'CLIN Detail list'!P201</f>
        <v>5.6.14    SER 14 : DACCC Poggio Renatico</v>
      </c>
      <c r="C200" s="68" t="str">
        <f>+IF('CLIN Detail list'!C201=0,"   ----",'CLIN Detail list'!C201)</f>
        <v xml:space="preserve">   ----</v>
      </c>
      <c r="D200" s="68" t="str">
        <f>+IF('CLIN Detail list'!H201=0,"   ----",'CLIN Detail list'!H201)</f>
        <v>DAEDC + 16 Months</v>
      </c>
      <c r="E200" s="68" t="str">
        <f>+IF('CLIN Detail list'!I201=0,"   ----",'CLIN Detail list'!I201)</f>
        <v>Mons, Bel</v>
      </c>
      <c r="F200" s="68"/>
      <c r="G200" s="68"/>
      <c r="H200" s="68"/>
      <c r="I200" s="68"/>
      <c r="J200" s="177">
        <f t="shared" si="10"/>
        <v>0</v>
      </c>
      <c r="K200" s="68"/>
      <c r="L200" s="41"/>
      <c r="T200" s="202">
        <f t="shared" ref="T200:T263" si="11">SUM(U200:Y200)</f>
        <v>0</v>
      </c>
      <c r="U200" s="202">
        <f>+'Labour and Options'!S199</f>
        <v>0</v>
      </c>
      <c r="W200" s="202">
        <f>+Travel!L200</f>
        <v>0</v>
      </c>
      <c r="X200" s="202">
        <f>+ODC!K200</f>
        <v>0</v>
      </c>
    </row>
    <row r="201" spans="2:24" hidden="1" x14ac:dyDescent="0.35">
      <c r="B201" s="248" t="str">
        <f>+'CLIN Detail list'!P202</f>
        <v>5.6.14.1    Pre Migration Meeting</v>
      </c>
      <c r="C201" s="68" t="str">
        <f>+IF('CLIN Detail list'!C202=0,"   ----",'CLIN Detail list'!C202)</f>
        <v>SOW § 8</v>
      </c>
      <c r="D201" s="68" t="str">
        <f>+IF('CLIN Detail list'!H202=0,"   ----",'CLIN Detail list'!H202)</f>
        <v xml:space="preserve">   ----</v>
      </c>
      <c r="E201" s="68" t="str">
        <f>+IF('CLIN Detail list'!I202=0,"   ----",'CLIN Detail list'!I202)</f>
        <v>Mons, Bel</v>
      </c>
      <c r="F201" s="68"/>
      <c r="G201" s="68"/>
      <c r="H201" s="68"/>
      <c r="I201" s="68"/>
      <c r="J201" s="177">
        <f t="shared" si="10"/>
        <v>0</v>
      </c>
      <c r="K201" s="68"/>
      <c r="L201" s="41"/>
      <c r="T201" s="202">
        <f t="shared" si="11"/>
        <v>0</v>
      </c>
      <c r="U201" s="202">
        <f>+'Labour and Options'!S200</f>
        <v>0</v>
      </c>
      <c r="W201" s="202">
        <f>+Travel!L201</f>
        <v>0</v>
      </c>
      <c r="X201" s="202">
        <f>+ODC!K201</f>
        <v>0</v>
      </c>
    </row>
    <row r="202" spans="2:24" hidden="1" x14ac:dyDescent="0.35">
      <c r="B202" s="248" t="str">
        <f>+'CLIN Detail list'!P203</f>
        <v>5.6.14.2    Site Survey (IKM Tools)</v>
      </c>
      <c r="C202" s="68" t="str">
        <f>+IF('CLIN Detail list'!C203=0,"   ----",'CLIN Detail list'!C203)</f>
        <v>SOW § 11.22</v>
      </c>
      <c r="D202" s="68" t="str">
        <f>+IF('CLIN Detail list'!H203=0,"   ----",'CLIN Detail list'!H203)</f>
        <v xml:space="preserve">   ----</v>
      </c>
      <c r="E202" s="68" t="str">
        <f>+IF('CLIN Detail list'!I203=0,"   ----",'CLIN Detail list'!I203)</f>
        <v>Mons, Bel</v>
      </c>
      <c r="F202" s="68"/>
      <c r="G202" s="68"/>
      <c r="H202" s="68"/>
      <c r="I202" s="68"/>
      <c r="J202" s="177">
        <f t="shared" si="10"/>
        <v>0</v>
      </c>
      <c r="K202" s="68"/>
      <c r="L202" s="41"/>
      <c r="T202" s="202">
        <f t="shared" si="11"/>
        <v>0</v>
      </c>
      <c r="U202" s="202">
        <f>+'Labour and Options'!S201</f>
        <v>0</v>
      </c>
      <c r="W202" s="202">
        <f>+Travel!L202</f>
        <v>0</v>
      </c>
      <c r="X202" s="202">
        <f>+ODC!K202</f>
        <v>0</v>
      </c>
    </row>
    <row r="203" spans="2:24" hidden="1" x14ac:dyDescent="0.35">
      <c r="B203" s="248" t="str">
        <f>+'CLIN Detail list'!P204</f>
        <v>5.6.14.3    Support Site Activation (ON &amp; PBN)</v>
      </c>
      <c r="C203" s="68" t="str">
        <f>+IF('CLIN Detail list'!C204=0,"   ----",'CLIN Detail list'!C204)</f>
        <v>SOW § 11.3.2</v>
      </c>
      <c r="D203" s="68" t="str">
        <f>+IF('CLIN Detail list'!H204=0,"   ----",'CLIN Detail list'!H204)</f>
        <v xml:space="preserve">   ----</v>
      </c>
      <c r="E203" s="68" t="str">
        <f>+IF('CLIN Detail list'!I204=0,"   ----",'CLIN Detail list'!I204)</f>
        <v>Mons, Bel</v>
      </c>
      <c r="F203" s="68"/>
      <c r="G203" s="68"/>
      <c r="H203" s="68"/>
      <c r="I203" s="68"/>
      <c r="J203" s="177">
        <f t="shared" si="10"/>
        <v>0</v>
      </c>
      <c r="K203" s="68"/>
      <c r="L203" s="41"/>
      <c r="T203" s="202">
        <f t="shared" si="11"/>
        <v>0</v>
      </c>
      <c r="U203" s="202">
        <f>+'Labour and Options'!S202</f>
        <v>0</v>
      </c>
      <c r="W203" s="202">
        <f>+Travel!L203</f>
        <v>0</v>
      </c>
      <c r="X203" s="202">
        <f>+ODC!K203</f>
        <v>0</v>
      </c>
    </row>
    <row r="204" spans="2:24" hidden="1" x14ac:dyDescent="0.35">
      <c r="B204" s="248" t="str">
        <f>+'CLIN Detail list'!P205</f>
        <v>5.6.14.4    Migration Tool configuration / customization</v>
      </c>
      <c r="C204" s="68" t="str">
        <f>+IF('CLIN Detail list'!C205=0,"   ----",'CLIN Detail list'!C205)</f>
        <v>SOW § 8</v>
      </c>
      <c r="D204" s="68" t="str">
        <f>+IF('CLIN Detail list'!H205=0,"   ----",'CLIN Detail list'!H205)</f>
        <v xml:space="preserve">   ----</v>
      </c>
      <c r="E204" s="68" t="str">
        <f>+IF('CLIN Detail list'!I205=0,"   ----",'CLIN Detail list'!I205)</f>
        <v>Mons, Bel</v>
      </c>
      <c r="F204" s="68"/>
      <c r="G204" s="68"/>
      <c r="H204" s="68"/>
      <c r="I204" s="68"/>
      <c r="J204" s="177">
        <f t="shared" si="10"/>
        <v>0</v>
      </c>
      <c r="K204" s="68"/>
      <c r="L204" s="41"/>
      <c r="T204" s="202">
        <f t="shared" si="11"/>
        <v>0</v>
      </c>
      <c r="U204" s="202">
        <f>+'Labour and Options'!S203</f>
        <v>0</v>
      </c>
      <c r="W204" s="202">
        <f>+Travel!L204</f>
        <v>0</v>
      </c>
      <c r="X204" s="202">
        <f>+ODC!K204</f>
        <v>0</v>
      </c>
    </row>
    <row r="205" spans="2:24" hidden="1" x14ac:dyDescent="0.35">
      <c r="B205" s="248" t="str">
        <f>+'CLIN Detail list'!P206</f>
        <v xml:space="preserve">5.6.14.5    Data Migration </v>
      </c>
      <c r="C205" s="68" t="str">
        <f>+IF('CLIN Detail list'!C206=0,"   ----",'CLIN Detail list'!C206)</f>
        <v>SOW § 8</v>
      </c>
      <c r="D205" s="68" t="str">
        <f>+IF('CLIN Detail list'!H206=0,"   ----",'CLIN Detail list'!H206)</f>
        <v xml:space="preserve">   ----</v>
      </c>
      <c r="E205" s="68" t="str">
        <f>+IF('CLIN Detail list'!I206=0,"   ----",'CLIN Detail list'!I206)</f>
        <v>Mons, Bel</v>
      </c>
      <c r="F205" s="68"/>
      <c r="G205" s="68"/>
      <c r="H205" s="68"/>
      <c r="I205" s="68"/>
      <c r="J205" s="177">
        <f t="shared" si="10"/>
        <v>0</v>
      </c>
      <c r="K205" s="68"/>
      <c r="L205" s="41"/>
      <c r="T205" s="202">
        <f t="shared" si="11"/>
        <v>0</v>
      </c>
      <c r="U205" s="202">
        <f>+'Labour and Options'!S204</f>
        <v>0</v>
      </c>
      <c r="W205" s="202">
        <f>+Travel!L205</f>
        <v>0</v>
      </c>
      <c r="X205" s="202">
        <f>+ODC!K205</f>
        <v>0</v>
      </c>
    </row>
    <row r="206" spans="2:24" hidden="1" x14ac:dyDescent="0.35">
      <c r="B206" s="248" t="str">
        <f>+'CLIN Detail list'!P207</f>
        <v>5.6.14.6    Post Migration Information Assurance Test</v>
      </c>
      <c r="C206" s="68" t="str">
        <f>+IF('CLIN Detail list'!C207=0,"   ----",'CLIN Detail list'!C207)</f>
        <v>SOW § 8</v>
      </c>
      <c r="D206" s="68" t="str">
        <f>+IF('CLIN Detail list'!H207=0,"   ----",'CLIN Detail list'!H207)</f>
        <v xml:space="preserve">   ----</v>
      </c>
      <c r="E206" s="68" t="str">
        <f>+IF('CLIN Detail list'!I207=0,"   ----",'CLIN Detail list'!I207)</f>
        <v>Mons, Bel</v>
      </c>
      <c r="F206" s="68"/>
      <c r="G206" s="68"/>
      <c r="H206" s="68"/>
      <c r="I206" s="68"/>
      <c r="J206" s="177">
        <f t="shared" si="10"/>
        <v>0</v>
      </c>
      <c r="K206" s="68"/>
      <c r="L206" s="41"/>
      <c r="T206" s="202">
        <f t="shared" si="11"/>
        <v>0</v>
      </c>
      <c r="U206" s="202">
        <f>+'Labour and Options'!S205</f>
        <v>0</v>
      </c>
      <c r="W206" s="202">
        <f>+Travel!L206</f>
        <v>0</v>
      </c>
      <c r="X206" s="202">
        <f>+ODC!K206</f>
        <v>0</v>
      </c>
    </row>
    <row r="207" spans="2:24" hidden="1" x14ac:dyDescent="0.35">
      <c r="B207" s="248" t="str">
        <f>+'CLIN Detail list'!P208</f>
        <v>5.6.14.7    Performance Tests, Test</v>
      </c>
      <c r="C207" s="68" t="str">
        <f>+IF('CLIN Detail list'!C208=0,"   ----",'CLIN Detail list'!C208)</f>
        <v>SOW § 15</v>
      </c>
      <c r="D207" s="68" t="str">
        <f>+IF('CLIN Detail list'!H208=0,"   ----",'CLIN Detail list'!H208)</f>
        <v xml:space="preserve">   ----</v>
      </c>
      <c r="E207" s="68" t="str">
        <f>+IF('CLIN Detail list'!I208=0,"   ----",'CLIN Detail list'!I208)</f>
        <v>Mons, Bel</v>
      </c>
      <c r="F207" s="68"/>
      <c r="G207" s="68"/>
      <c r="H207" s="68"/>
      <c r="I207" s="68"/>
      <c r="J207" s="177">
        <f t="shared" si="10"/>
        <v>0</v>
      </c>
      <c r="K207" s="68"/>
      <c r="L207" s="41"/>
      <c r="T207" s="202">
        <f t="shared" si="11"/>
        <v>0</v>
      </c>
      <c r="U207" s="202">
        <f>+'Labour and Options'!S206</f>
        <v>0</v>
      </c>
      <c r="W207" s="202">
        <f>+Travel!L207</f>
        <v>0</v>
      </c>
      <c r="X207" s="202">
        <f>+ODC!K207</f>
        <v>0</v>
      </c>
    </row>
    <row r="208" spans="2:24" hidden="1" x14ac:dyDescent="0.35">
      <c r="B208" s="248" t="str">
        <f>+'CLIN Detail list'!P209</f>
        <v>5.6.14.8    Site Acceptance Test</v>
      </c>
      <c r="C208" s="68" t="str">
        <f>+IF('CLIN Detail list'!C209=0,"   ----",'CLIN Detail list'!C209)</f>
        <v>SOW § 15</v>
      </c>
      <c r="D208" s="68" t="str">
        <f>+IF('CLIN Detail list'!H209=0,"   ----",'CLIN Detail list'!H209)</f>
        <v xml:space="preserve">   ----</v>
      </c>
      <c r="E208" s="68" t="str">
        <f>+IF('CLIN Detail list'!I209=0,"   ----",'CLIN Detail list'!I209)</f>
        <v>Mons, Bel</v>
      </c>
      <c r="F208" s="68"/>
      <c r="G208" s="68"/>
      <c r="H208" s="68"/>
      <c r="I208" s="68"/>
      <c r="J208" s="177">
        <f t="shared" si="10"/>
        <v>0</v>
      </c>
      <c r="K208" s="68"/>
      <c r="L208" s="41"/>
      <c r="T208" s="202">
        <f t="shared" si="11"/>
        <v>0</v>
      </c>
      <c r="U208" s="202">
        <f>+'Labour and Options'!S207</f>
        <v>0</v>
      </c>
      <c r="W208" s="202">
        <f>+Travel!L208</f>
        <v>0</v>
      </c>
      <c r="X208" s="202">
        <f>+ODC!K208</f>
        <v>0</v>
      </c>
    </row>
    <row r="209" spans="2:24" x14ac:dyDescent="0.35">
      <c r="B209" s="248" t="str">
        <f>+'CLIN Detail list'!P210</f>
        <v>5.6.15    SER 15 : HQ 1 NSB Wesel</v>
      </c>
      <c r="C209" s="68" t="str">
        <f>+IF('CLIN Detail list'!C210=0,"   ----",'CLIN Detail list'!C210)</f>
        <v xml:space="preserve">   ----</v>
      </c>
      <c r="D209" s="68" t="str">
        <f>+IF('CLIN Detail list'!H210=0,"   ----",'CLIN Detail list'!H210)</f>
        <v>DAEDC + 17 Months</v>
      </c>
      <c r="E209" s="68" t="str">
        <f>+IF('CLIN Detail list'!I210=0,"   ----",'CLIN Detail list'!I210)</f>
        <v>Mons, Bel</v>
      </c>
      <c r="F209" s="68"/>
      <c r="G209" s="68"/>
      <c r="H209" s="68"/>
      <c r="I209" s="68"/>
      <c r="J209" s="177">
        <f t="shared" si="10"/>
        <v>0</v>
      </c>
      <c r="K209" s="68"/>
      <c r="L209" s="41"/>
      <c r="T209" s="202">
        <f t="shared" si="11"/>
        <v>0</v>
      </c>
      <c r="U209" s="202">
        <f>+'Labour and Options'!S208</f>
        <v>0</v>
      </c>
      <c r="W209" s="202">
        <f>+Travel!L209</f>
        <v>0</v>
      </c>
      <c r="X209" s="202">
        <f>+ODC!K209</f>
        <v>0</v>
      </c>
    </row>
    <row r="210" spans="2:24" hidden="1" x14ac:dyDescent="0.35">
      <c r="B210" s="248" t="str">
        <f>+'CLIN Detail list'!P211</f>
        <v>5.6.15.1    Pre Migration Meeting</v>
      </c>
      <c r="C210" s="68" t="str">
        <f>+IF('CLIN Detail list'!C211=0,"   ----",'CLIN Detail list'!C211)</f>
        <v>SOW § 8</v>
      </c>
      <c r="D210" s="68" t="str">
        <f>+IF('CLIN Detail list'!H211=0,"   ----",'CLIN Detail list'!H211)</f>
        <v xml:space="preserve">   ----</v>
      </c>
      <c r="E210" s="68" t="str">
        <f>+IF('CLIN Detail list'!I211=0,"   ----",'CLIN Detail list'!I211)</f>
        <v>Mons, Bel</v>
      </c>
      <c r="F210" s="68"/>
      <c r="G210" s="68"/>
      <c r="H210" s="68"/>
      <c r="I210" s="68"/>
      <c r="J210" s="177">
        <f t="shared" si="10"/>
        <v>0</v>
      </c>
      <c r="K210" s="68"/>
      <c r="L210" s="41"/>
      <c r="T210" s="202">
        <f t="shared" si="11"/>
        <v>0</v>
      </c>
      <c r="U210" s="202">
        <f>+'Labour and Options'!S209</f>
        <v>0</v>
      </c>
      <c r="W210" s="202">
        <f>+Travel!L210</f>
        <v>0</v>
      </c>
      <c r="X210" s="202">
        <f>+ODC!K210</f>
        <v>0</v>
      </c>
    </row>
    <row r="211" spans="2:24" hidden="1" x14ac:dyDescent="0.35">
      <c r="B211" s="248" t="str">
        <f>+'CLIN Detail list'!P212</f>
        <v>5.6.15.2    Site Survey (IKM Tools)</v>
      </c>
      <c r="C211" s="68" t="str">
        <f>+IF('CLIN Detail list'!C212=0,"   ----",'CLIN Detail list'!C212)</f>
        <v>SOW § 11.22</v>
      </c>
      <c r="D211" s="68" t="str">
        <f>+IF('CLIN Detail list'!H212=0,"   ----",'CLIN Detail list'!H212)</f>
        <v xml:space="preserve">   ----</v>
      </c>
      <c r="E211" s="68" t="str">
        <f>+IF('CLIN Detail list'!I212=0,"   ----",'CLIN Detail list'!I212)</f>
        <v>Mons, Bel</v>
      </c>
      <c r="F211" s="68"/>
      <c r="G211" s="68"/>
      <c r="H211" s="68"/>
      <c r="I211" s="68"/>
      <c r="J211" s="177">
        <f t="shared" si="10"/>
        <v>0</v>
      </c>
      <c r="K211" s="68"/>
      <c r="L211" s="41"/>
      <c r="T211" s="202">
        <f t="shared" si="11"/>
        <v>0</v>
      </c>
      <c r="U211" s="202">
        <f>+'Labour and Options'!S210</f>
        <v>0</v>
      </c>
      <c r="W211" s="202">
        <f>+Travel!L211</f>
        <v>0</v>
      </c>
      <c r="X211" s="202">
        <f>+ODC!K211</f>
        <v>0</v>
      </c>
    </row>
    <row r="212" spans="2:24" hidden="1" x14ac:dyDescent="0.35">
      <c r="B212" s="248" t="str">
        <f>+'CLIN Detail list'!P213</f>
        <v>5.6.15.3    Support Site Activation (ON &amp; PBN)</v>
      </c>
      <c r="C212" s="68" t="str">
        <f>+IF('CLIN Detail list'!C213=0,"   ----",'CLIN Detail list'!C213)</f>
        <v>SOW § 11.3.2</v>
      </c>
      <c r="D212" s="68" t="str">
        <f>+IF('CLIN Detail list'!H213=0,"   ----",'CLIN Detail list'!H213)</f>
        <v xml:space="preserve">   ----</v>
      </c>
      <c r="E212" s="68" t="str">
        <f>+IF('CLIN Detail list'!I213=0,"   ----",'CLIN Detail list'!I213)</f>
        <v>Mons, Bel</v>
      </c>
      <c r="F212" s="68"/>
      <c r="G212" s="68"/>
      <c r="H212" s="68"/>
      <c r="I212" s="68"/>
      <c r="J212" s="177">
        <f t="shared" si="10"/>
        <v>0</v>
      </c>
      <c r="K212" s="68"/>
      <c r="L212" s="41"/>
      <c r="T212" s="202">
        <f t="shared" si="11"/>
        <v>0</v>
      </c>
      <c r="U212" s="202">
        <f>+'Labour and Options'!S211</f>
        <v>0</v>
      </c>
      <c r="W212" s="202">
        <f>+Travel!L212</f>
        <v>0</v>
      </c>
      <c r="X212" s="202">
        <f>+ODC!K212</f>
        <v>0</v>
      </c>
    </row>
    <row r="213" spans="2:24" hidden="1" x14ac:dyDescent="0.35">
      <c r="B213" s="248" t="str">
        <f>+'CLIN Detail list'!P214</f>
        <v>5.6.15.4    Migration Tool configuration / customization</v>
      </c>
      <c r="C213" s="68" t="str">
        <f>+IF('CLIN Detail list'!C214=0,"   ----",'CLIN Detail list'!C214)</f>
        <v>SOW § 8</v>
      </c>
      <c r="D213" s="68" t="str">
        <f>+IF('CLIN Detail list'!H214=0,"   ----",'CLIN Detail list'!H214)</f>
        <v xml:space="preserve">   ----</v>
      </c>
      <c r="E213" s="68" t="str">
        <f>+IF('CLIN Detail list'!I214=0,"   ----",'CLIN Detail list'!I214)</f>
        <v>Mons, Bel</v>
      </c>
      <c r="F213" s="68"/>
      <c r="G213" s="68"/>
      <c r="H213" s="68"/>
      <c r="I213" s="68"/>
      <c r="J213" s="177">
        <f t="shared" si="10"/>
        <v>0</v>
      </c>
      <c r="K213" s="68"/>
      <c r="L213" s="41"/>
      <c r="T213" s="202">
        <f t="shared" si="11"/>
        <v>0</v>
      </c>
      <c r="U213" s="202">
        <f>+'Labour and Options'!S212</f>
        <v>0</v>
      </c>
      <c r="W213" s="202">
        <f>+Travel!L213</f>
        <v>0</v>
      </c>
      <c r="X213" s="202">
        <f>+ODC!K213</f>
        <v>0</v>
      </c>
    </row>
    <row r="214" spans="2:24" hidden="1" x14ac:dyDescent="0.35">
      <c r="B214" s="248" t="str">
        <f>+'CLIN Detail list'!P215</f>
        <v xml:space="preserve">5.6.15.5    Data Migration </v>
      </c>
      <c r="C214" s="68" t="str">
        <f>+IF('CLIN Detail list'!C215=0,"   ----",'CLIN Detail list'!C215)</f>
        <v>SOW § 8</v>
      </c>
      <c r="D214" s="68" t="str">
        <f>+IF('CLIN Detail list'!H215=0,"   ----",'CLIN Detail list'!H215)</f>
        <v xml:space="preserve">   ----</v>
      </c>
      <c r="E214" s="68" t="str">
        <f>+IF('CLIN Detail list'!I215=0,"   ----",'CLIN Detail list'!I215)</f>
        <v>Mons, Bel</v>
      </c>
      <c r="F214" s="68"/>
      <c r="G214" s="68"/>
      <c r="H214" s="68"/>
      <c r="I214" s="68"/>
      <c r="J214" s="177">
        <f t="shared" si="10"/>
        <v>0</v>
      </c>
      <c r="K214" s="68"/>
      <c r="L214" s="41"/>
      <c r="T214" s="202">
        <f t="shared" si="11"/>
        <v>0</v>
      </c>
      <c r="U214" s="202">
        <f>+'Labour and Options'!S213</f>
        <v>0</v>
      </c>
      <c r="W214" s="202">
        <f>+Travel!L214</f>
        <v>0</v>
      </c>
      <c r="X214" s="202">
        <f>+ODC!K214</f>
        <v>0</v>
      </c>
    </row>
    <row r="215" spans="2:24" hidden="1" x14ac:dyDescent="0.35">
      <c r="B215" s="248" t="str">
        <f>+'CLIN Detail list'!P216</f>
        <v>5.6.15.6    Post Migration Information Assurance Test</v>
      </c>
      <c r="C215" s="68" t="str">
        <f>+IF('CLIN Detail list'!C216=0,"   ----",'CLIN Detail list'!C216)</f>
        <v>SOW § 8</v>
      </c>
      <c r="D215" s="68" t="str">
        <f>+IF('CLIN Detail list'!H216=0,"   ----",'CLIN Detail list'!H216)</f>
        <v xml:space="preserve">   ----</v>
      </c>
      <c r="E215" s="68" t="str">
        <f>+IF('CLIN Detail list'!I216=0,"   ----",'CLIN Detail list'!I216)</f>
        <v>Mons, Bel</v>
      </c>
      <c r="F215" s="68"/>
      <c r="G215" s="68"/>
      <c r="H215" s="68"/>
      <c r="I215" s="68"/>
      <c r="J215" s="177">
        <f t="shared" si="10"/>
        <v>0</v>
      </c>
      <c r="K215" s="68"/>
      <c r="L215" s="41"/>
      <c r="T215" s="202">
        <f t="shared" si="11"/>
        <v>0</v>
      </c>
      <c r="U215" s="202">
        <f>+'Labour and Options'!S214</f>
        <v>0</v>
      </c>
      <c r="W215" s="202">
        <f>+Travel!L215</f>
        <v>0</v>
      </c>
      <c r="X215" s="202">
        <f>+ODC!K215</f>
        <v>0</v>
      </c>
    </row>
    <row r="216" spans="2:24" hidden="1" x14ac:dyDescent="0.35">
      <c r="B216" s="248" t="str">
        <f>+'CLIN Detail list'!P217</f>
        <v>5.6.15.7    Performance Tests, Test</v>
      </c>
      <c r="C216" s="68" t="str">
        <f>+IF('CLIN Detail list'!C217=0,"   ----",'CLIN Detail list'!C217)</f>
        <v>SOW § 15</v>
      </c>
      <c r="D216" s="68" t="str">
        <f>+IF('CLIN Detail list'!H217=0,"   ----",'CLIN Detail list'!H217)</f>
        <v xml:space="preserve">   ----</v>
      </c>
      <c r="E216" s="68" t="str">
        <f>+IF('CLIN Detail list'!I217=0,"   ----",'CLIN Detail list'!I217)</f>
        <v>Mons, Bel</v>
      </c>
      <c r="F216" s="68"/>
      <c r="G216" s="68"/>
      <c r="H216" s="68"/>
      <c r="I216" s="68"/>
      <c r="J216" s="177">
        <f t="shared" si="10"/>
        <v>0</v>
      </c>
      <c r="K216" s="68"/>
      <c r="L216" s="41"/>
      <c r="T216" s="202">
        <f t="shared" si="11"/>
        <v>0</v>
      </c>
      <c r="U216" s="202">
        <f>+'Labour and Options'!S215</f>
        <v>0</v>
      </c>
      <c r="W216" s="202">
        <f>+Travel!L216</f>
        <v>0</v>
      </c>
      <c r="X216" s="202">
        <f>+ODC!K216</f>
        <v>0</v>
      </c>
    </row>
    <row r="217" spans="2:24" hidden="1" x14ac:dyDescent="0.35">
      <c r="B217" s="248" t="str">
        <f>+'CLIN Detail list'!P218</f>
        <v>5.6.15.8    Site Acceptance Test</v>
      </c>
      <c r="C217" s="68" t="str">
        <f>+IF('CLIN Detail list'!C218=0,"   ----",'CLIN Detail list'!C218)</f>
        <v>SOW § 15</v>
      </c>
      <c r="D217" s="68" t="str">
        <f>+IF('CLIN Detail list'!H218=0,"   ----",'CLIN Detail list'!H218)</f>
        <v xml:space="preserve">   ----</v>
      </c>
      <c r="E217" s="68" t="str">
        <f>+IF('CLIN Detail list'!I218=0,"   ----",'CLIN Detail list'!I218)</f>
        <v>Mons, Bel</v>
      </c>
      <c r="F217" s="68"/>
      <c r="G217" s="68"/>
      <c r="H217" s="68"/>
      <c r="I217" s="68"/>
      <c r="J217" s="177">
        <f t="shared" si="10"/>
        <v>0</v>
      </c>
      <c r="K217" s="68"/>
      <c r="L217" s="41"/>
      <c r="T217" s="202">
        <f t="shared" si="11"/>
        <v>0</v>
      </c>
      <c r="U217" s="202">
        <f>+'Labour and Options'!S216</f>
        <v>0</v>
      </c>
      <c r="W217" s="202">
        <f>+Travel!L217</f>
        <v>0</v>
      </c>
      <c r="X217" s="202">
        <f>+ODC!K217</f>
        <v>0</v>
      </c>
    </row>
    <row r="218" spans="2:24" x14ac:dyDescent="0.35">
      <c r="B218" s="248" t="str">
        <f>+'CLIN Detail list'!P219</f>
        <v>5.6.16    SER 16 : HQ 2 NSB Grazzanise</v>
      </c>
      <c r="C218" s="68" t="str">
        <f>+IF('CLIN Detail list'!C219=0,"   ----",'CLIN Detail list'!C219)</f>
        <v xml:space="preserve">   ----</v>
      </c>
      <c r="D218" s="68" t="str">
        <f>+IF('CLIN Detail list'!H219=0,"   ----",'CLIN Detail list'!H219)</f>
        <v>DAEDC + 17 Months</v>
      </c>
      <c r="E218" s="68" t="str">
        <f>+IF('CLIN Detail list'!I219=0,"   ----",'CLIN Detail list'!I219)</f>
        <v>Mons, Bel</v>
      </c>
      <c r="F218" s="68"/>
      <c r="G218" s="68"/>
      <c r="H218" s="68"/>
      <c r="I218" s="68"/>
      <c r="J218" s="177">
        <f t="shared" si="10"/>
        <v>0</v>
      </c>
      <c r="K218" s="68"/>
      <c r="L218" s="41"/>
      <c r="T218" s="202">
        <f t="shared" si="11"/>
        <v>0</v>
      </c>
      <c r="U218" s="202">
        <f>+'Labour and Options'!S217</f>
        <v>0</v>
      </c>
      <c r="W218" s="202">
        <f>+Travel!L218</f>
        <v>0</v>
      </c>
      <c r="X218" s="202">
        <f>+ODC!K218</f>
        <v>0</v>
      </c>
    </row>
    <row r="219" spans="2:24" hidden="1" x14ac:dyDescent="0.35">
      <c r="B219" s="248" t="str">
        <f>+'CLIN Detail list'!P220</f>
        <v xml:space="preserve">5.6.16.1    Pre Migration Meeting </v>
      </c>
      <c r="C219" s="68" t="str">
        <f>+IF('CLIN Detail list'!C220=0,"   ----",'CLIN Detail list'!C220)</f>
        <v>SOW § 8</v>
      </c>
      <c r="D219" s="68" t="str">
        <f>+IF('CLIN Detail list'!H220=0,"   ----",'CLIN Detail list'!H220)</f>
        <v xml:space="preserve">   ----</v>
      </c>
      <c r="E219" s="68" t="str">
        <f>+IF('CLIN Detail list'!I220=0,"   ----",'CLIN Detail list'!I220)</f>
        <v>Mons, Bel</v>
      </c>
      <c r="F219" s="68"/>
      <c r="G219" s="68"/>
      <c r="H219" s="68"/>
      <c r="I219" s="68"/>
      <c r="J219" s="177">
        <f t="shared" si="10"/>
        <v>0</v>
      </c>
      <c r="K219" s="68"/>
      <c r="L219" s="41"/>
      <c r="T219" s="202">
        <f t="shared" si="11"/>
        <v>0</v>
      </c>
      <c r="U219" s="202">
        <f>+'Labour and Options'!S218</f>
        <v>0</v>
      </c>
      <c r="W219" s="202">
        <f>+Travel!L219</f>
        <v>0</v>
      </c>
      <c r="X219" s="202">
        <f>+ODC!K219</f>
        <v>0</v>
      </c>
    </row>
    <row r="220" spans="2:24" hidden="1" x14ac:dyDescent="0.35">
      <c r="B220" s="248" t="str">
        <f>+'CLIN Detail list'!P221</f>
        <v>5.6.16.2    Site Survey (IKM Tools)</v>
      </c>
      <c r="C220" s="68" t="str">
        <f>+IF('CLIN Detail list'!C221=0,"   ----",'CLIN Detail list'!C221)</f>
        <v>SOW § 11.22</v>
      </c>
      <c r="D220" s="68" t="str">
        <f>+IF('CLIN Detail list'!H221=0,"   ----",'CLIN Detail list'!H221)</f>
        <v xml:space="preserve">   ----</v>
      </c>
      <c r="E220" s="68" t="str">
        <f>+IF('CLIN Detail list'!I221=0,"   ----",'CLIN Detail list'!I221)</f>
        <v>Mons, Bel</v>
      </c>
      <c r="F220" s="68"/>
      <c r="G220" s="68"/>
      <c r="H220" s="68"/>
      <c r="I220" s="68"/>
      <c r="J220" s="177">
        <f t="shared" si="10"/>
        <v>0</v>
      </c>
      <c r="K220" s="68"/>
      <c r="L220" s="41"/>
      <c r="T220" s="202">
        <f t="shared" si="11"/>
        <v>0</v>
      </c>
      <c r="U220" s="202">
        <f>+'Labour and Options'!S219</f>
        <v>0</v>
      </c>
      <c r="W220" s="202">
        <f>+Travel!L220</f>
        <v>0</v>
      </c>
      <c r="X220" s="202">
        <f>+ODC!K220</f>
        <v>0</v>
      </c>
    </row>
    <row r="221" spans="2:24" hidden="1" x14ac:dyDescent="0.35">
      <c r="B221" s="248" t="str">
        <f>+'CLIN Detail list'!P222</f>
        <v>5.6.16.3    Support Site Activation (ON &amp; PBN)</v>
      </c>
      <c r="C221" s="68" t="str">
        <f>+IF('CLIN Detail list'!C222=0,"   ----",'CLIN Detail list'!C222)</f>
        <v>SOW § 11.3.2</v>
      </c>
      <c r="D221" s="68" t="str">
        <f>+IF('CLIN Detail list'!H222=0,"   ----",'CLIN Detail list'!H222)</f>
        <v xml:space="preserve">   ----</v>
      </c>
      <c r="E221" s="68" t="str">
        <f>+IF('CLIN Detail list'!I222=0,"   ----",'CLIN Detail list'!I222)</f>
        <v>Mons, Bel</v>
      </c>
      <c r="F221" s="68"/>
      <c r="G221" s="68"/>
      <c r="H221" s="68"/>
      <c r="I221" s="68"/>
      <c r="J221" s="177">
        <f t="shared" si="10"/>
        <v>0</v>
      </c>
      <c r="K221" s="68"/>
      <c r="L221" s="41"/>
      <c r="T221" s="202">
        <f t="shared" si="11"/>
        <v>0</v>
      </c>
      <c r="U221" s="202">
        <f>+'Labour and Options'!S220</f>
        <v>0</v>
      </c>
      <c r="W221" s="202">
        <f>+Travel!L221</f>
        <v>0</v>
      </c>
      <c r="X221" s="202">
        <f>+ODC!K221</f>
        <v>0</v>
      </c>
    </row>
    <row r="222" spans="2:24" hidden="1" x14ac:dyDescent="0.35">
      <c r="B222" s="248" t="str">
        <f>+'CLIN Detail list'!P223</f>
        <v>5.6.16.4    Migration Tool configuration / customization</v>
      </c>
      <c r="C222" s="68" t="str">
        <f>+IF('CLIN Detail list'!C223=0,"   ----",'CLIN Detail list'!C223)</f>
        <v>SOW § 8</v>
      </c>
      <c r="D222" s="68" t="str">
        <f>+IF('CLIN Detail list'!H223=0,"   ----",'CLIN Detail list'!H223)</f>
        <v xml:space="preserve">   ----</v>
      </c>
      <c r="E222" s="68" t="str">
        <f>+IF('CLIN Detail list'!I223=0,"   ----",'CLIN Detail list'!I223)</f>
        <v>Mons, Bel</v>
      </c>
      <c r="F222" s="68"/>
      <c r="G222" s="68"/>
      <c r="H222" s="68"/>
      <c r="I222" s="68"/>
      <c r="J222" s="177">
        <f t="shared" si="10"/>
        <v>0</v>
      </c>
      <c r="K222" s="68"/>
      <c r="L222" s="41"/>
      <c r="T222" s="202">
        <f t="shared" si="11"/>
        <v>0</v>
      </c>
      <c r="U222" s="202">
        <f>+'Labour and Options'!S221</f>
        <v>0</v>
      </c>
      <c r="W222" s="202">
        <f>+Travel!L222</f>
        <v>0</v>
      </c>
      <c r="X222" s="202">
        <f>+ODC!K222</f>
        <v>0</v>
      </c>
    </row>
    <row r="223" spans="2:24" hidden="1" x14ac:dyDescent="0.35">
      <c r="B223" s="248" t="str">
        <f>+'CLIN Detail list'!P224</f>
        <v xml:space="preserve">5.6.16.5    Data Migration </v>
      </c>
      <c r="C223" s="68" t="str">
        <f>+IF('CLIN Detail list'!C224=0,"   ----",'CLIN Detail list'!C224)</f>
        <v>SOW § 8</v>
      </c>
      <c r="D223" s="68" t="str">
        <f>+IF('CLIN Detail list'!H224=0,"   ----",'CLIN Detail list'!H224)</f>
        <v xml:space="preserve">   ----</v>
      </c>
      <c r="E223" s="68" t="str">
        <f>+IF('CLIN Detail list'!I224=0,"   ----",'CLIN Detail list'!I224)</f>
        <v>Mons, Bel</v>
      </c>
      <c r="F223" s="68"/>
      <c r="G223" s="68"/>
      <c r="H223" s="68"/>
      <c r="I223" s="68"/>
      <c r="J223" s="177">
        <f t="shared" si="10"/>
        <v>0</v>
      </c>
      <c r="K223" s="68"/>
      <c r="L223" s="41"/>
      <c r="T223" s="202">
        <f t="shared" si="11"/>
        <v>0</v>
      </c>
      <c r="U223" s="202">
        <f>+'Labour and Options'!S222</f>
        <v>0</v>
      </c>
      <c r="W223" s="202">
        <f>+Travel!L223</f>
        <v>0</v>
      </c>
      <c r="X223" s="202">
        <f>+ODC!K223</f>
        <v>0</v>
      </c>
    </row>
    <row r="224" spans="2:24" hidden="1" x14ac:dyDescent="0.35">
      <c r="B224" s="248" t="str">
        <f>+'CLIN Detail list'!P225</f>
        <v>5.6.16.6    Post Migration Information Assurance Test</v>
      </c>
      <c r="C224" s="68" t="str">
        <f>+IF('CLIN Detail list'!C225=0,"   ----",'CLIN Detail list'!C225)</f>
        <v>SOW § 8</v>
      </c>
      <c r="D224" s="68" t="str">
        <f>+IF('CLIN Detail list'!H225=0,"   ----",'CLIN Detail list'!H225)</f>
        <v xml:space="preserve">   ----</v>
      </c>
      <c r="E224" s="68" t="str">
        <f>+IF('CLIN Detail list'!I225=0,"   ----",'CLIN Detail list'!I225)</f>
        <v>Mons, Bel</v>
      </c>
      <c r="F224" s="68"/>
      <c r="G224" s="68"/>
      <c r="H224" s="68"/>
      <c r="I224" s="68"/>
      <c r="J224" s="177">
        <f t="shared" si="10"/>
        <v>0</v>
      </c>
      <c r="K224" s="68"/>
      <c r="L224" s="41"/>
      <c r="T224" s="202">
        <f t="shared" si="11"/>
        <v>0</v>
      </c>
      <c r="U224" s="202">
        <f>+'Labour and Options'!S223</f>
        <v>0</v>
      </c>
      <c r="W224" s="202">
        <f>+Travel!L224</f>
        <v>0</v>
      </c>
      <c r="X224" s="202">
        <f>+ODC!K224</f>
        <v>0</v>
      </c>
    </row>
    <row r="225" spans="2:24" hidden="1" x14ac:dyDescent="0.35">
      <c r="B225" s="248" t="str">
        <f>+'CLIN Detail list'!P226</f>
        <v>5.6.16.7    Performance Tests, Test</v>
      </c>
      <c r="C225" s="68" t="str">
        <f>+IF('CLIN Detail list'!C226=0,"   ----",'CLIN Detail list'!C226)</f>
        <v>SOW § 15</v>
      </c>
      <c r="D225" s="68" t="str">
        <f>+IF('CLIN Detail list'!H226=0,"   ----",'CLIN Detail list'!H226)</f>
        <v xml:space="preserve">   ----</v>
      </c>
      <c r="E225" s="68" t="str">
        <f>+IF('CLIN Detail list'!I226=0,"   ----",'CLIN Detail list'!I226)</f>
        <v>Mons, Bel</v>
      </c>
      <c r="F225" s="68"/>
      <c r="G225" s="68"/>
      <c r="H225" s="68"/>
      <c r="I225" s="68"/>
      <c r="J225" s="177">
        <f t="shared" si="10"/>
        <v>0</v>
      </c>
      <c r="K225" s="68"/>
      <c r="L225" s="41"/>
      <c r="T225" s="202">
        <f t="shared" si="11"/>
        <v>0</v>
      </c>
      <c r="U225" s="202">
        <f>+'Labour and Options'!S224</f>
        <v>0</v>
      </c>
      <c r="W225" s="202">
        <f>+Travel!L225</f>
        <v>0</v>
      </c>
      <c r="X225" s="202">
        <f>+ODC!K225</f>
        <v>0</v>
      </c>
    </row>
    <row r="226" spans="2:24" hidden="1" x14ac:dyDescent="0.35">
      <c r="B226" s="248" t="str">
        <f>+'CLIN Detail list'!P227</f>
        <v>5.6.16.8    Site Acceptance Test</v>
      </c>
      <c r="C226" s="68" t="str">
        <f>+IF('CLIN Detail list'!C227=0,"   ----",'CLIN Detail list'!C227)</f>
        <v>SOW § 15</v>
      </c>
      <c r="D226" s="68" t="str">
        <f>+IF('CLIN Detail list'!H227=0,"   ----",'CLIN Detail list'!H227)</f>
        <v xml:space="preserve">   ----</v>
      </c>
      <c r="E226" s="68" t="str">
        <f>+IF('CLIN Detail list'!I227=0,"   ----",'CLIN Detail list'!I227)</f>
        <v>Mons, Bel</v>
      </c>
      <c r="F226" s="68"/>
      <c r="G226" s="68"/>
      <c r="H226" s="68"/>
      <c r="I226" s="68"/>
      <c r="J226" s="177">
        <f t="shared" si="10"/>
        <v>0</v>
      </c>
      <c r="K226" s="68"/>
      <c r="L226" s="41"/>
      <c r="T226" s="202">
        <f t="shared" si="11"/>
        <v>0</v>
      </c>
      <c r="U226" s="202">
        <f>+'Labour and Options'!S225</f>
        <v>0</v>
      </c>
      <c r="W226" s="202">
        <f>+Travel!L226</f>
        <v>0</v>
      </c>
      <c r="X226" s="202">
        <f>+ODC!K226</f>
        <v>0</v>
      </c>
    </row>
    <row r="227" spans="2:24" x14ac:dyDescent="0.35">
      <c r="B227" s="248" t="str">
        <f>+'CLIN Detail list'!P228</f>
        <v>5.6.17    SER 17 : HQ 3 NSB Bydgoszcz</v>
      </c>
      <c r="C227" s="68" t="str">
        <f>+IF('CLIN Detail list'!C228=0,"   ----",'CLIN Detail list'!C228)</f>
        <v xml:space="preserve">   ----</v>
      </c>
      <c r="D227" s="68" t="str">
        <f>+IF('CLIN Detail list'!H228=0,"   ----",'CLIN Detail list'!H228)</f>
        <v>DAEDC + 17 Months</v>
      </c>
      <c r="E227" s="68" t="str">
        <f>+IF('CLIN Detail list'!I228=0,"   ----",'CLIN Detail list'!I228)</f>
        <v>Mons, Bel</v>
      </c>
      <c r="F227" s="68"/>
      <c r="G227" s="68"/>
      <c r="H227" s="68"/>
      <c r="I227" s="68"/>
      <c r="J227" s="177">
        <f t="shared" si="10"/>
        <v>0</v>
      </c>
      <c r="K227" s="68"/>
      <c r="L227" s="41"/>
      <c r="T227" s="202">
        <f t="shared" si="11"/>
        <v>0</v>
      </c>
      <c r="U227" s="202">
        <f>+'Labour and Options'!S226</f>
        <v>0</v>
      </c>
      <c r="W227" s="202">
        <f>+Travel!L227</f>
        <v>0</v>
      </c>
      <c r="X227" s="202">
        <f>+ODC!K227</f>
        <v>0</v>
      </c>
    </row>
    <row r="228" spans="2:24" hidden="1" x14ac:dyDescent="0.35">
      <c r="B228" s="248" t="str">
        <f>+'CLIN Detail list'!P229</f>
        <v xml:space="preserve">5.6.17.1    Pre Migration Meeting </v>
      </c>
      <c r="C228" s="68" t="str">
        <f>+IF('CLIN Detail list'!C229=0,"   ----",'CLIN Detail list'!C229)</f>
        <v>SOW § 8</v>
      </c>
      <c r="D228" s="68" t="str">
        <f>+IF('CLIN Detail list'!H229=0,"   ----",'CLIN Detail list'!H229)</f>
        <v xml:space="preserve">   ----</v>
      </c>
      <c r="E228" s="68" t="str">
        <f>+IF('CLIN Detail list'!I229=0,"   ----",'CLIN Detail list'!I229)</f>
        <v>Mons, Bel</v>
      </c>
      <c r="F228" s="68"/>
      <c r="G228" s="68"/>
      <c r="H228" s="68"/>
      <c r="I228" s="68"/>
      <c r="J228" s="177">
        <f t="shared" ref="J228:J291" si="12">+T228</f>
        <v>0</v>
      </c>
      <c r="K228" s="68"/>
      <c r="L228" s="41"/>
      <c r="T228" s="202">
        <f t="shared" si="11"/>
        <v>0</v>
      </c>
      <c r="U228" s="202">
        <f>+'Labour and Options'!S227</f>
        <v>0</v>
      </c>
      <c r="W228" s="202">
        <f>+Travel!L228</f>
        <v>0</v>
      </c>
      <c r="X228" s="202">
        <f>+ODC!K228</f>
        <v>0</v>
      </c>
    </row>
    <row r="229" spans="2:24" hidden="1" x14ac:dyDescent="0.35">
      <c r="B229" s="248" t="str">
        <f>+'CLIN Detail list'!P230</f>
        <v>5.6.17.2    Site Survey (IKM Tools)</v>
      </c>
      <c r="C229" s="68" t="str">
        <f>+IF('CLIN Detail list'!C230=0,"   ----",'CLIN Detail list'!C230)</f>
        <v>SOW § 11.22</v>
      </c>
      <c r="D229" s="68" t="str">
        <f>+IF('CLIN Detail list'!H230=0,"   ----",'CLIN Detail list'!H230)</f>
        <v xml:space="preserve">   ----</v>
      </c>
      <c r="E229" s="68" t="str">
        <f>+IF('CLIN Detail list'!I230=0,"   ----",'CLIN Detail list'!I230)</f>
        <v>Mons, Bel</v>
      </c>
      <c r="F229" s="68"/>
      <c r="G229" s="68"/>
      <c r="H229" s="68"/>
      <c r="I229" s="68"/>
      <c r="J229" s="177">
        <f t="shared" si="12"/>
        <v>0</v>
      </c>
      <c r="K229" s="68"/>
      <c r="L229" s="41"/>
      <c r="T229" s="202">
        <f t="shared" si="11"/>
        <v>0</v>
      </c>
      <c r="U229" s="202">
        <f>+'Labour and Options'!S228</f>
        <v>0</v>
      </c>
      <c r="W229" s="202">
        <f>+Travel!L229</f>
        <v>0</v>
      </c>
      <c r="X229" s="202">
        <f>+ODC!K229</f>
        <v>0</v>
      </c>
    </row>
    <row r="230" spans="2:24" hidden="1" x14ac:dyDescent="0.35">
      <c r="B230" s="248" t="str">
        <f>+'CLIN Detail list'!P231</f>
        <v>5.6.17.3    Support Site Activation (ON &amp; PBN)</v>
      </c>
      <c r="C230" s="68" t="str">
        <f>+IF('CLIN Detail list'!C231=0,"   ----",'CLIN Detail list'!C231)</f>
        <v>SOW § 11.3.2</v>
      </c>
      <c r="D230" s="68" t="str">
        <f>+IF('CLIN Detail list'!H231=0,"   ----",'CLIN Detail list'!H231)</f>
        <v xml:space="preserve">   ----</v>
      </c>
      <c r="E230" s="68" t="str">
        <f>+IF('CLIN Detail list'!I231=0,"   ----",'CLIN Detail list'!I231)</f>
        <v>Mons, Bel</v>
      </c>
      <c r="F230" s="68"/>
      <c r="G230" s="68"/>
      <c r="H230" s="68"/>
      <c r="I230" s="68"/>
      <c r="J230" s="177">
        <f t="shared" si="12"/>
        <v>0</v>
      </c>
      <c r="K230" s="68"/>
      <c r="L230" s="41"/>
      <c r="T230" s="202">
        <f t="shared" si="11"/>
        <v>0</v>
      </c>
      <c r="U230" s="202">
        <f>+'Labour and Options'!S229</f>
        <v>0</v>
      </c>
      <c r="W230" s="202">
        <f>+Travel!L230</f>
        <v>0</v>
      </c>
      <c r="X230" s="202">
        <f>+ODC!K230</f>
        <v>0</v>
      </c>
    </row>
    <row r="231" spans="2:24" hidden="1" x14ac:dyDescent="0.35">
      <c r="B231" s="248" t="str">
        <f>+'CLIN Detail list'!P232</f>
        <v>5.6.17.4    Migration Tool configuration / customization</v>
      </c>
      <c r="C231" s="68" t="str">
        <f>+IF('CLIN Detail list'!C232=0,"   ----",'CLIN Detail list'!C232)</f>
        <v>SOW § 8</v>
      </c>
      <c r="D231" s="68" t="str">
        <f>+IF('CLIN Detail list'!H232=0,"   ----",'CLIN Detail list'!H232)</f>
        <v xml:space="preserve">   ----</v>
      </c>
      <c r="E231" s="68" t="str">
        <f>+IF('CLIN Detail list'!I232=0,"   ----",'CLIN Detail list'!I232)</f>
        <v>Mons, Bel</v>
      </c>
      <c r="F231" s="68"/>
      <c r="G231" s="68"/>
      <c r="H231" s="68"/>
      <c r="I231" s="68"/>
      <c r="J231" s="177">
        <f t="shared" si="12"/>
        <v>0</v>
      </c>
      <c r="K231" s="68"/>
      <c r="L231" s="41"/>
      <c r="T231" s="202">
        <f t="shared" si="11"/>
        <v>0</v>
      </c>
      <c r="U231" s="202">
        <f>+'Labour and Options'!S230</f>
        <v>0</v>
      </c>
      <c r="W231" s="202">
        <f>+Travel!L231</f>
        <v>0</v>
      </c>
      <c r="X231" s="202">
        <f>+ODC!K231</f>
        <v>0</v>
      </c>
    </row>
    <row r="232" spans="2:24" hidden="1" x14ac:dyDescent="0.35">
      <c r="B232" s="248" t="str">
        <f>+'CLIN Detail list'!P233</f>
        <v xml:space="preserve">5.6.17.5    Data Migration </v>
      </c>
      <c r="C232" s="68" t="str">
        <f>+IF('CLIN Detail list'!C233=0,"   ----",'CLIN Detail list'!C233)</f>
        <v>SOW § 8</v>
      </c>
      <c r="D232" s="68" t="str">
        <f>+IF('CLIN Detail list'!H233=0,"   ----",'CLIN Detail list'!H233)</f>
        <v xml:space="preserve">   ----</v>
      </c>
      <c r="E232" s="68" t="str">
        <f>+IF('CLIN Detail list'!I233=0,"   ----",'CLIN Detail list'!I233)</f>
        <v>Mons, Bel</v>
      </c>
      <c r="F232" s="68"/>
      <c r="G232" s="68"/>
      <c r="H232" s="68"/>
      <c r="I232" s="68"/>
      <c r="J232" s="177">
        <f t="shared" si="12"/>
        <v>0</v>
      </c>
      <c r="K232" s="68"/>
      <c r="L232" s="41"/>
      <c r="T232" s="202">
        <f t="shared" si="11"/>
        <v>0</v>
      </c>
      <c r="U232" s="202">
        <f>+'Labour and Options'!S231</f>
        <v>0</v>
      </c>
      <c r="W232" s="202">
        <f>+Travel!L232</f>
        <v>0</v>
      </c>
      <c r="X232" s="202">
        <f>+ODC!K232</f>
        <v>0</v>
      </c>
    </row>
    <row r="233" spans="2:24" hidden="1" x14ac:dyDescent="0.35">
      <c r="B233" s="248" t="str">
        <f>+'CLIN Detail list'!P234</f>
        <v>5.6.17.6    Post Migration Information Assurance Test</v>
      </c>
      <c r="C233" s="68" t="str">
        <f>+IF('CLIN Detail list'!C234=0,"   ----",'CLIN Detail list'!C234)</f>
        <v>SOW § 8</v>
      </c>
      <c r="D233" s="68" t="str">
        <f>+IF('CLIN Detail list'!H234=0,"   ----",'CLIN Detail list'!H234)</f>
        <v xml:space="preserve">   ----</v>
      </c>
      <c r="E233" s="68" t="str">
        <f>+IF('CLIN Detail list'!I234=0,"   ----",'CLIN Detail list'!I234)</f>
        <v>Mons, Bel</v>
      </c>
      <c r="F233" s="68"/>
      <c r="G233" s="68"/>
      <c r="H233" s="68"/>
      <c r="I233" s="68"/>
      <c r="J233" s="177">
        <f t="shared" si="12"/>
        <v>0</v>
      </c>
      <c r="K233" s="68"/>
      <c r="L233" s="41"/>
      <c r="T233" s="202">
        <f t="shared" si="11"/>
        <v>0</v>
      </c>
      <c r="U233" s="202">
        <f>+'Labour and Options'!S232</f>
        <v>0</v>
      </c>
      <c r="W233" s="202">
        <f>+Travel!L233</f>
        <v>0</v>
      </c>
      <c r="X233" s="202">
        <f>+ODC!K233</f>
        <v>0</v>
      </c>
    </row>
    <row r="234" spans="2:24" hidden="1" x14ac:dyDescent="0.35">
      <c r="B234" s="248" t="str">
        <f>+'CLIN Detail list'!P235</f>
        <v>5.6.17.7    Performance Tests, Test</v>
      </c>
      <c r="C234" s="68" t="str">
        <f>+IF('CLIN Detail list'!C235=0,"   ----",'CLIN Detail list'!C235)</f>
        <v>SOW § 15</v>
      </c>
      <c r="D234" s="68" t="str">
        <f>+IF('CLIN Detail list'!H235=0,"   ----",'CLIN Detail list'!H235)</f>
        <v xml:space="preserve">   ----</v>
      </c>
      <c r="E234" s="68" t="str">
        <f>+IF('CLIN Detail list'!I235=0,"   ----",'CLIN Detail list'!I235)</f>
        <v>Mons, Bel</v>
      </c>
      <c r="F234" s="68"/>
      <c r="G234" s="68"/>
      <c r="H234" s="68"/>
      <c r="I234" s="68"/>
      <c r="J234" s="177">
        <f t="shared" si="12"/>
        <v>0</v>
      </c>
      <c r="K234" s="68"/>
      <c r="L234" s="41"/>
      <c r="T234" s="202">
        <f t="shared" si="11"/>
        <v>0</v>
      </c>
      <c r="U234" s="202">
        <f>+'Labour and Options'!S233</f>
        <v>0</v>
      </c>
      <c r="W234" s="202">
        <f>+Travel!L234</f>
        <v>0</v>
      </c>
      <c r="X234" s="202">
        <f>+ODC!K234</f>
        <v>0</v>
      </c>
    </row>
    <row r="235" spans="2:24" hidden="1" x14ac:dyDescent="0.35">
      <c r="B235" s="248" t="str">
        <f>+'CLIN Detail list'!P236</f>
        <v>5.6.17.8    Site Acceptance Test</v>
      </c>
      <c r="C235" s="68" t="str">
        <f>+IF('CLIN Detail list'!C236=0,"   ----",'CLIN Detail list'!C236)</f>
        <v>SOW § 15</v>
      </c>
      <c r="D235" s="68" t="str">
        <f>+IF('CLIN Detail list'!H236=0,"   ----",'CLIN Detail list'!H236)</f>
        <v xml:space="preserve">   ----</v>
      </c>
      <c r="E235" s="68" t="str">
        <f>+IF('CLIN Detail list'!I236=0,"   ----",'CLIN Detail list'!I236)</f>
        <v>Mons, Bel</v>
      </c>
      <c r="F235" s="68"/>
      <c r="G235" s="68"/>
      <c r="H235" s="68"/>
      <c r="I235" s="68"/>
      <c r="J235" s="177">
        <f t="shared" si="12"/>
        <v>0</v>
      </c>
      <c r="K235" s="68"/>
      <c r="L235" s="41"/>
      <c r="T235" s="202">
        <f t="shared" si="11"/>
        <v>0</v>
      </c>
      <c r="U235" s="202">
        <f>+'Labour and Options'!S234</f>
        <v>0</v>
      </c>
      <c r="W235" s="202">
        <f>+Travel!L235</f>
        <v>0</v>
      </c>
      <c r="X235" s="202">
        <f>+ODC!K235</f>
        <v>0</v>
      </c>
    </row>
    <row r="236" spans="2:24" x14ac:dyDescent="0.35">
      <c r="B236" s="248" t="str">
        <f>+'CLIN Detail list'!P237</f>
        <v>5.6.18    SER 18 : JFTC Bydgoszcz</v>
      </c>
      <c r="C236" s="68" t="str">
        <f>+IF('CLIN Detail list'!C237=0,"   ----",'CLIN Detail list'!C237)</f>
        <v xml:space="preserve">   ----</v>
      </c>
      <c r="D236" s="68" t="str">
        <f>+IF('CLIN Detail list'!H237=0,"   ----",'CLIN Detail list'!H237)</f>
        <v>DAEDC + 17 Months</v>
      </c>
      <c r="E236" s="68" t="str">
        <f>+IF('CLIN Detail list'!I237=0,"   ----",'CLIN Detail list'!I237)</f>
        <v>Mons, Bel</v>
      </c>
      <c r="F236" s="68"/>
      <c r="G236" s="68"/>
      <c r="H236" s="68"/>
      <c r="I236" s="68"/>
      <c r="J236" s="177">
        <f t="shared" si="12"/>
        <v>0</v>
      </c>
      <c r="K236" s="68"/>
      <c r="L236" s="41"/>
      <c r="T236" s="202">
        <f t="shared" si="11"/>
        <v>0</v>
      </c>
      <c r="U236" s="202">
        <f>+'Labour and Options'!S235</f>
        <v>0</v>
      </c>
      <c r="W236" s="202">
        <f>+Travel!L236</f>
        <v>0</v>
      </c>
      <c r="X236" s="202">
        <f>+ODC!K236</f>
        <v>0</v>
      </c>
    </row>
    <row r="237" spans="2:24" hidden="1" x14ac:dyDescent="0.35">
      <c r="B237" s="248" t="str">
        <f>+'CLIN Detail list'!P238</f>
        <v>5.6.18.1    Pre Migration Meeting</v>
      </c>
      <c r="C237" s="68" t="str">
        <f>+IF('CLIN Detail list'!C238=0,"   ----",'CLIN Detail list'!C238)</f>
        <v>SOW § 8</v>
      </c>
      <c r="D237" s="68" t="str">
        <f>+IF('CLIN Detail list'!H238=0,"   ----",'CLIN Detail list'!H238)</f>
        <v xml:space="preserve">   ----</v>
      </c>
      <c r="E237" s="68" t="str">
        <f>+IF('CLIN Detail list'!I238=0,"   ----",'CLIN Detail list'!I238)</f>
        <v>Mons, Bel</v>
      </c>
      <c r="F237" s="68"/>
      <c r="G237" s="68"/>
      <c r="H237" s="68"/>
      <c r="I237" s="68"/>
      <c r="J237" s="177">
        <f t="shared" si="12"/>
        <v>0</v>
      </c>
      <c r="K237" s="68"/>
      <c r="L237" s="41"/>
      <c r="T237" s="202">
        <f t="shared" si="11"/>
        <v>0</v>
      </c>
      <c r="U237" s="202">
        <f>+'Labour and Options'!S236</f>
        <v>0</v>
      </c>
      <c r="W237" s="202">
        <f>+Travel!L237</f>
        <v>0</v>
      </c>
      <c r="X237" s="202">
        <f>+ODC!K237</f>
        <v>0</v>
      </c>
    </row>
    <row r="238" spans="2:24" hidden="1" x14ac:dyDescent="0.35">
      <c r="B238" s="248" t="str">
        <f>+'CLIN Detail list'!P239</f>
        <v>5.6.18.2    Site Survey (IKM Tools)</v>
      </c>
      <c r="C238" s="68" t="str">
        <f>+IF('CLIN Detail list'!C239=0,"   ----",'CLIN Detail list'!C239)</f>
        <v>SOW § 11.22</v>
      </c>
      <c r="D238" s="68" t="str">
        <f>+IF('CLIN Detail list'!H239=0,"   ----",'CLIN Detail list'!H239)</f>
        <v xml:space="preserve">   ----</v>
      </c>
      <c r="E238" s="68" t="str">
        <f>+IF('CLIN Detail list'!I239=0,"   ----",'CLIN Detail list'!I239)</f>
        <v>Mons, Bel</v>
      </c>
      <c r="F238" s="68"/>
      <c r="G238" s="68"/>
      <c r="H238" s="68"/>
      <c r="I238" s="68"/>
      <c r="J238" s="177">
        <f t="shared" si="12"/>
        <v>0</v>
      </c>
      <c r="K238" s="68"/>
      <c r="L238" s="41"/>
      <c r="T238" s="202">
        <f t="shared" si="11"/>
        <v>0</v>
      </c>
      <c r="U238" s="202">
        <f>+'Labour and Options'!S237</f>
        <v>0</v>
      </c>
      <c r="W238" s="202">
        <f>+Travel!L238</f>
        <v>0</v>
      </c>
      <c r="X238" s="202">
        <f>+ODC!K238</f>
        <v>0</v>
      </c>
    </row>
    <row r="239" spans="2:24" hidden="1" x14ac:dyDescent="0.35">
      <c r="B239" s="248" t="str">
        <f>+'CLIN Detail list'!P240</f>
        <v>5.6.18.3    Support Site Activation (ON &amp; PBN)</v>
      </c>
      <c r="C239" s="68" t="str">
        <f>+IF('CLIN Detail list'!C240=0,"   ----",'CLIN Detail list'!C240)</f>
        <v>SOW § 11.3.2</v>
      </c>
      <c r="D239" s="68" t="str">
        <f>+IF('CLIN Detail list'!H240=0,"   ----",'CLIN Detail list'!H240)</f>
        <v xml:space="preserve">   ----</v>
      </c>
      <c r="E239" s="68" t="str">
        <f>+IF('CLIN Detail list'!I240=0,"   ----",'CLIN Detail list'!I240)</f>
        <v>Mons, Bel</v>
      </c>
      <c r="F239" s="68"/>
      <c r="G239" s="68"/>
      <c r="H239" s="68"/>
      <c r="I239" s="68"/>
      <c r="J239" s="177">
        <f t="shared" si="12"/>
        <v>0</v>
      </c>
      <c r="K239" s="68"/>
      <c r="L239" s="41"/>
      <c r="T239" s="202">
        <f t="shared" si="11"/>
        <v>0</v>
      </c>
      <c r="U239" s="202">
        <f>+'Labour and Options'!S238</f>
        <v>0</v>
      </c>
      <c r="W239" s="202">
        <f>+Travel!L239</f>
        <v>0</v>
      </c>
      <c r="X239" s="202">
        <f>+ODC!K239</f>
        <v>0</v>
      </c>
    </row>
    <row r="240" spans="2:24" hidden="1" x14ac:dyDescent="0.35">
      <c r="B240" s="248" t="str">
        <f>+'CLIN Detail list'!P241</f>
        <v>5.6.18.4    Migration Tool configuration / customization</v>
      </c>
      <c r="C240" s="68" t="str">
        <f>+IF('CLIN Detail list'!C241=0,"   ----",'CLIN Detail list'!C241)</f>
        <v>SOW § 8</v>
      </c>
      <c r="D240" s="68" t="str">
        <f>+IF('CLIN Detail list'!H241=0,"   ----",'CLIN Detail list'!H241)</f>
        <v xml:space="preserve">   ----</v>
      </c>
      <c r="E240" s="68" t="str">
        <f>+IF('CLIN Detail list'!I241=0,"   ----",'CLIN Detail list'!I241)</f>
        <v>Mons, Bel</v>
      </c>
      <c r="F240" s="68"/>
      <c r="G240" s="68"/>
      <c r="H240" s="68"/>
      <c r="I240" s="68"/>
      <c r="J240" s="177">
        <f t="shared" si="12"/>
        <v>0</v>
      </c>
      <c r="K240" s="68"/>
      <c r="L240" s="41"/>
      <c r="T240" s="202">
        <f t="shared" si="11"/>
        <v>0</v>
      </c>
      <c r="U240" s="202">
        <f>+'Labour and Options'!S239</f>
        <v>0</v>
      </c>
      <c r="W240" s="202">
        <f>+Travel!L240</f>
        <v>0</v>
      </c>
      <c r="X240" s="202">
        <f>+ODC!K240</f>
        <v>0</v>
      </c>
    </row>
    <row r="241" spans="2:24" hidden="1" x14ac:dyDescent="0.35">
      <c r="B241" s="248" t="str">
        <f>+'CLIN Detail list'!P242</f>
        <v xml:space="preserve">5.6.18.5    Data Migration </v>
      </c>
      <c r="C241" s="68" t="str">
        <f>+IF('CLIN Detail list'!C242=0,"   ----",'CLIN Detail list'!C242)</f>
        <v>SOW § 8</v>
      </c>
      <c r="D241" s="68" t="str">
        <f>+IF('CLIN Detail list'!H242=0,"   ----",'CLIN Detail list'!H242)</f>
        <v xml:space="preserve">   ----</v>
      </c>
      <c r="E241" s="68" t="str">
        <f>+IF('CLIN Detail list'!I242=0,"   ----",'CLIN Detail list'!I242)</f>
        <v>Mons, Bel</v>
      </c>
      <c r="F241" s="68"/>
      <c r="G241" s="68"/>
      <c r="H241" s="68"/>
      <c r="I241" s="68"/>
      <c r="J241" s="177">
        <f t="shared" si="12"/>
        <v>0</v>
      </c>
      <c r="K241" s="68"/>
      <c r="L241" s="41"/>
      <c r="T241" s="202">
        <f t="shared" si="11"/>
        <v>0</v>
      </c>
      <c r="U241" s="202">
        <f>+'Labour and Options'!S240</f>
        <v>0</v>
      </c>
      <c r="W241" s="202">
        <f>+Travel!L241</f>
        <v>0</v>
      </c>
      <c r="X241" s="202">
        <f>+ODC!K241</f>
        <v>0</v>
      </c>
    </row>
    <row r="242" spans="2:24" hidden="1" x14ac:dyDescent="0.35">
      <c r="B242" s="248" t="str">
        <f>+'CLIN Detail list'!P243</f>
        <v>5.6.18.6    Post Migration Information Assurance Test</v>
      </c>
      <c r="C242" s="68" t="str">
        <f>+IF('CLIN Detail list'!C243=0,"   ----",'CLIN Detail list'!C243)</f>
        <v>SOW § 8</v>
      </c>
      <c r="D242" s="68" t="str">
        <f>+IF('CLIN Detail list'!H243=0,"   ----",'CLIN Detail list'!H243)</f>
        <v xml:space="preserve">   ----</v>
      </c>
      <c r="E242" s="68" t="str">
        <f>+IF('CLIN Detail list'!I243=0,"   ----",'CLIN Detail list'!I243)</f>
        <v>Mons, Bel</v>
      </c>
      <c r="F242" s="68"/>
      <c r="G242" s="68"/>
      <c r="H242" s="68"/>
      <c r="I242" s="68"/>
      <c r="J242" s="177">
        <f t="shared" si="12"/>
        <v>0</v>
      </c>
      <c r="K242" s="68"/>
      <c r="L242" s="41"/>
      <c r="T242" s="202">
        <f t="shared" si="11"/>
        <v>0</v>
      </c>
      <c r="U242" s="202">
        <f>+'Labour and Options'!S241</f>
        <v>0</v>
      </c>
      <c r="W242" s="202">
        <f>+Travel!L242</f>
        <v>0</v>
      </c>
      <c r="X242" s="202">
        <f>+ODC!K242</f>
        <v>0</v>
      </c>
    </row>
    <row r="243" spans="2:24" hidden="1" x14ac:dyDescent="0.35">
      <c r="B243" s="248" t="str">
        <f>+'CLIN Detail list'!P244</f>
        <v>5.6.18.7    Performance Tests, Test</v>
      </c>
      <c r="C243" s="68" t="str">
        <f>+IF('CLIN Detail list'!C244=0,"   ----",'CLIN Detail list'!C244)</f>
        <v>SOW § 15</v>
      </c>
      <c r="D243" s="68" t="str">
        <f>+IF('CLIN Detail list'!H244=0,"   ----",'CLIN Detail list'!H244)</f>
        <v xml:space="preserve">   ----</v>
      </c>
      <c r="E243" s="68" t="str">
        <f>+IF('CLIN Detail list'!I244=0,"   ----",'CLIN Detail list'!I244)</f>
        <v>Mons, Bel</v>
      </c>
      <c r="F243" s="68"/>
      <c r="G243" s="68"/>
      <c r="H243" s="68"/>
      <c r="I243" s="68"/>
      <c r="J243" s="177">
        <f t="shared" si="12"/>
        <v>0</v>
      </c>
      <c r="K243" s="68"/>
      <c r="L243" s="41"/>
      <c r="T243" s="202">
        <f t="shared" si="11"/>
        <v>0</v>
      </c>
      <c r="U243" s="202">
        <f>+'Labour and Options'!S242</f>
        <v>0</v>
      </c>
      <c r="W243" s="202">
        <f>+Travel!L243</f>
        <v>0</v>
      </c>
      <c r="X243" s="202">
        <f>+ODC!K243</f>
        <v>0</v>
      </c>
    </row>
    <row r="244" spans="2:24" hidden="1" x14ac:dyDescent="0.35">
      <c r="B244" s="248" t="str">
        <f>+'CLIN Detail list'!P245</f>
        <v>5.6.18.8    Site Acceptance Test</v>
      </c>
      <c r="C244" s="68" t="str">
        <f>+IF('CLIN Detail list'!C245=0,"   ----",'CLIN Detail list'!C245)</f>
        <v>SOW § 15</v>
      </c>
      <c r="D244" s="68" t="str">
        <f>+IF('CLIN Detail list'!H245=0,"   ----",'CLIN Detail list'!H245)</f>
        <v xml:space="preserve">   ----</v>
      </c>
      <c r="E244" s="68" t="str">
        <f>+IF('CLIN Detail list'!I245=0,"   ----",'CLIN Detail list'!I245)</f>
        <v>Mons, Bel</v>
      </c>
      <c r="F244" s="68"/>
      <c r="G244" s="68"/>
      <c r="H244" s="68"/>
      <c r="I244" s="68"/>
      <c r="J244" s="177">
        <f t="shared" si="12"/>
        <v>0</v>
      </c>
      <c r="K244" s="68"/>
      <c r="L244" s="41"/>
      <c r="T244" s="202">
        <f t="shared" si="11"/>
        <v>0</v>
      </c>
      <c r="U244" s="202">
        <f>+'Labour and Options'!S243</f>
        <v>0</v>
      </c>
      <c r="W244" s="202">
        <f>+Travel!L244</f>
        <v>0</v>
      </c>
      <c r="X244" s="202">
        <f>+ODC!K244</f>
        <v>0</v>
      </c>
    </row>
    <row r="245" spans="2:24" x14ac:dyDescent="0.35">
      <c r="B245" s="248" t="str">
        <f>+'CLIN Detail list'!P246</f>
        <v>5.6.19    SER 19 : JWC Stavanger</v>
      </c>
      <c r="C245" s="68" t="str">
        <f>+IF('CLIN Detail list'!C246=0,"   ----",'CLIN Detail list'!C246)</f>
        <v xml:space="preserve">   ----</v>
      </c>
      <c r="D245" s="68" t="str">
        <f>+IF('CLIN Detail list'!H246=0,"   ----",'CLIN Detail list'!H246)</f>
        <v>DAEDC + 17 Months</v>
      </c>
      <c r="E245" s="68" t="str">
        <f>+IF('CLIN Detail list'!I246=0,"   ----",'CLIN Detail list'!I246)</f>
        <v>Mons, Bel</v>
      </c>
      <c r="F245" s="68"/>
      <c r="G245" s="68"/>
      <c r="H245" s="68"/>
      <c r="I245" s="68"/>
      <c r="J245" s="177">
        <f t="shared" si="12"/>
        <v>0</v>
      </c>
      <c r="K245" s="68"/>
      <c r="L245" s="41"/>
      <c r="T245" s="202">
        <f t="shared" si="11"/>
        <v>0</v>
      </c>
      <c r="U245" s="202">
        <f>+'Labour and Options'!S244</f>
        <v>0</v>
      </c>
      <c r="W245" s="202">
        <f>+Travel!L245</f>
        <v>0</v>
      </c>
      <c r="X245" s="202">
        <f>+ODC!K245</f>
        <v>0</v>
      </c>
    </row>
    <row r="246" spans="2:24" hidden="1" x14ac:dyDescent="0.35">
      <c r="B246" s="248" t="str">
        <f>+'CLIN Detail list'!P247</f>
        <v>5.6.19.1    Pre Migration Meeting</v>
      </c>
      <c r="C246" s="68" t="str">
        <f>+IF('CLIN Detail list'!C247=0,"   ----",'CLIN Detail list'!C247)</f>
        <v>SOW § 8</v>
      </c>
      <c r="D246" s="68" t="str">
        <f>+IF('CLIN Detail list'!H247=0,"   ----",'CLIN Detail list'!H247)</f>
        <v xml:space="preserve">   ----</v>
      </c>
      <c r="E246" s="68" t="str">
        <f>+IF('CLIN Detail list'!I247=0,"   ----",'CLIN Detail list'!I247)</f>
        <v>Mons, Bel</v>
      </c>
      <c r="F246" s="68"/>
      <c r="G246" s="68"/>
      <c r="H246" s="68"/>
      <c r="I246" s="68"/>
      <c r="J246" s="177">
        <f t="shared" si="12"/>
        <v>0</v>
      </c>
      <c r="K246" s="68"/>
      <c r="L246" s="41"/>
      <c r="T246" s="202">
        <f t="shared" si="11"/>
        <v>0</v>
      </c>
      <c r="U246" s="202">
        <f>+'Labour and Options'!S245</f>
        <v>0</v>
      </c>
      <c r="W246" s="202">
        <f>+Travel!L246</f>
        <v>0</v>
      </c>
      <c r="X246" s="202">
        <f>+ODC!K246</f>
        <v>0</v>
      </c>
    </row>
    <row r="247" spans="2:24" hidden="1" x14ac:dyDescent="0.35">
      <c r="B247" s="248" t="str">
        <f>+'CLIN Detail list'!P248</f>
        <v>5.6.19.2    Site Survey (IKM Tools)</v>
      </c>
      <c r="C247" s="68" t="str">
        <f>+IF('CLIN Detail list'!C248=0,"   ----",'CLIN Detail list'!C248)</f>
        <v>SOW § 11.22</v>
      </c>
      <c r="D247" s="68" t="str">
        <f>+IF('CLIN Detail list'!H248=0,"   ----",'CLIN Detail list'!H248)</f>
        <v xml:space="preserve">   ----</v>
      </c>
      <c r="E247" s="68" t="str">
        <f>+IF('CLIN Detail list'!I248=0,"   ----",'CLIN Detail list'!I248)</f>
        <v>Mons, Bel</v>
      </c>
      <c r="F247" s="68"/>
      <c r="G247" s="68"/>
      <c r="H247" s="68"/>
      <c r="I247" s="68"/>
      <c r="J247" s="177">
        <f t="shared" si="12"/>
        <v>0</v>
      </c>
      <c r="K247" s="68"/>
      <c r="L247" s="41"/>
      <c r="T247" s="202">
        <f t="shared" si="11"/>
        <v>0</v>
      </c>
      <c r="U247" s="202">
        <f>+'Labour and Options'!S246</f>
        <v>0</v>
      </c>
      <c r="W247" s="202">
        <f>+Travel!L247</f>
        <v>0</v>
      </c>
      <c r="X247" s="202">
        <f>+ODC!K247</f>
        <v>0</v>
      </c>
    </row>
    <row r="248" spans="2:24" hidden="1" x14ac:dyDescent="0.35">
      <c r="B248" s="248" t="str">
        <f>+'CLIN Detail list'!P249</f>
        <v>5.6.19.3    Support Site Activation (ON &amp; PBN)</v>
      </c>
      <c r="C248" s="68" t="str">
        <f>+IF('CLIN Detail list'!C249=0,"   ----",'CLIN Detail list'!C249)</f>
        <v>SOW § 11.3.2</v>
      </c>
      <c r="D248" s="68" t="str">
        <f>+IF('CLIN Detail list'!H249=0,"   ----",'CLIN Detail list'!H249)</f>
        <v xml:space="preserve">   ----</v>
      </c>
      <c r="E248" s="68" t="str">
        <f>+IF('CLIN Detail list'!I249=0,"   ----",'CLIN Detail list'!I249)</f>
        <v>Mons, Bel</v>
      </c>
      <c r="F248" s="68"/>
      <c r="G248" s="68"/>
      <c r="H248" s="68"/>
      <c r="I248" s="68"/>
      <c r="J248" s="177">
        <f t="shared" si="12"/>
        <v>0</v>
      </c>
      <c r="K248" s="68"/>
      <c r="L248" s="41"/>
      <c r="T248" s="202">
        <f t="shared" si="11"/>
        <v>0</v>
      </c>
      <c r="U248" s="202">
        <f>+'Labour and Options'!S247</f>
        <v>0</v>
      </c>
      <c r="W248" s="202">
        <f>+Travel!L248</f>
        <v>0</v>
      </c>
      <c r="X248" s="202">
        <f>+ODC!K248</f>
        <v>0</v>
      </c>
    </row>
    <row r="249" spans="2:24" hidden="1" x14ac:dyDescent="0.35">
      <c r="B249" s="248" t="str">
        <f>+'CLIN Detail list'!P250</f>
        <v>5.6.19.4    Migration Tool configuration / customization</v>
      </c>
      <c r="C249" s="68" t="str">
        <f>+IF('CLIN Detail list'!C250=0,"   ----",'CLIN Detail list'!C250)</f>
        <v>SOW § 8</v>
      </c>
      <c r="D249" s="68" t="str">
        <f>+IF('CLIN Detail list'!H250=0,"   ----",'CLIN Detail list'!H250)</f>
        <v xml:space="preserve">   ----</v>
      </c>
      <c r="E249" s="68" t="str">
        <f>+IF('CLIN Detail list'!I250=0,"   ----",'CLIN Detail list'!I250)</f>
        <v>Mons, Bel</v>
      </c>
      <c r="F249" s="68"/>
      <c r="G249" s="68"/>
      <c r="H249" s="68"/>
      <c r="I249" s="68"/>
      <c r="J249" s="177">
        <f t="shared" si="12"/>
        <v>0</v>
      </c>
      <c r="K249" s="68"/>
      <c r="L249" s="41"/>
      <c r="T249" s="202">
        <f t="shared" si="11"/>
        <v>0</v>
      </c>
      <c r="U249" s="202">
        <f>+'Labour and Options'!S248</f>
        <v>0</v>
      </c>
      <c r="W249" s="202">
        <f>+Travel!L249</f>
        <v>0</v>
      </c>
      <c r="X249" s="202">
        <f>+ODC!K249</f>
        <v>0</v>
      </c>
    </row>
    <row r="250" spans="2:24" hidden="1" x14ac:dyDescent="0.35">
      <c r="B250" s="248" t="str">
        <f>+'CLIN Detail list'!P251</f>
        <v xml:space="preserve">5.6.19.5    Data Migration </v>
      </c>
      <c r="C250" s="68" t="str">
        <f>+IF('CLIN Detail list'!C251=0,"   ----",'CLIN Detail list'!C251)</f>
        <v>SOW § 8</v>
      </c>
      <c r="D250" s="68" t="str">
        <f>+IF('CLIN Detail list'!H251=0,"   ----",'CLIN Detail list'!H251)</f>
        <v xml:space="preserve">   ----</v>
      </c>
      <c r="E250" s="68" t="str">
        <f>+IF('CLIN Detail list'!I251=0,"   ----",'CLIN Detail list'!I251)</f>
        <v>Mons, Bel</v>
      </c>
      <c r="F250" s="68"/>
      <c r="G250" s="68"/>
      <c r="H250" s="68"/>
      <c r="I250" s="68"/>
      <c r="J250" s="177">
        <f t="shared" si="12"/>
        <v>0</v>
      </c>
      <c r="K250" s="68"/>
      <c r="L250" s="41"/>
      <c r="T250" s="202">
        <f t="shared" si="11"/>
        <v>0</v>
      </c>
      <c r="U250" s="202">
        <f>+'Labour and Options'!S249</f>
        <v>0</v>
      </c>
      <c r="W250" s="202">
        <f>+Travel!L250</f>
        <v>0</v>
      </c>
      <c r="X250" s="202">
        <f>+ODC!K250</f>
        <v>0</v>
      </c>
    </row>
    <row r="251" spans="2:24" hidden="1" x14ac:dyDescent="0.35">
      <c r="B251" s="248" t="str">
        <f>+'CLIN Detail list'!P252</f>
        <v>5.6.19.6    Post Migration Information Assurance Test</v>
      </c>
      <c r="C251" s="68" t="str">
        <f>+IF('CLIN Detail list'!C252=0,"   ----",'CLIN Detail list'!C252)</f>
        <v>SOW § 8</v>
      </c>
      <c r="D251" s="68" t="str">
        <f>+IF('CLIN Detail list'!H252=0,"   ----",'CLIN Detail list'!H252)</f>
        <v xml:space="preserve">   ----</v>
      </c>
      <c r="E251" s="68" t="str">
        <f>+IF('CLIN Detail list'!I252=0,"   ----",'CLIN Detail list'!I252)</f>
        <v>Mons, Bel</v>
      </c>
      <c r="F251" s="68"/>
      <c r="G251" s="68"/>
      <c r="H251" s="68"/>
      <c r="I251" s="68"/>
      <c r="J251" s="177">
        <f t="shared" si="12"/>
        <v>0</v>
      </c>
      <c r="K251" s="68"/>
      <c r="L251" s="41"/>
      <c r="T251" s="202">
        <f t="shared" si="11"/>
        <v>0</v>
      </c>
      <c r="U251" s="202">
        <f>+'Labour and Options'!S250</f>
        <v>0</v>
      </c>
      <c r="W251" s="202">
        <f>+Travel!L251</f>
        <v>0</v>
      </c>
      <c r="X251" s="202">
        <f>+ODC!K251</f>
        <v>0</v>
      </c>
    </row>
    <row r="252" spans="2:24" hidden="1" x14ac:dyDescent="0.35">
      <c r="B252" s="248" t="str">
        <f>+'CLIN Detail list'!P253</f>
        <v>5.6.19.7    Performance Tests, Test</v>
      </c>
      <c r="C252" s="68" t="str">
        <f>+IF('CLIN Detail list'!C253=0,"   ----",'CLIN Detail list'!C253)</f>
        <v>SOW § 15</v>
      </c>
      <c r="D252" s="68" t="str">
        <f>+IF('CLIN Detail list'!H253=0,"   ----",'CLIN Detail list'!H253)</f>
        <v xml:space="preserve">   ----</v>
      </c>
      <c r="E252" s="68" t="str">
        <f>+IF('CLIN Detail list'!I253=0,"   ----",'CLIN Detail list'!I253)</f>
        <v>Mons, Bel</v>
      </c>
      <c r="F252" s="68"/>
      <c r="G252" s="68"/>
      <c r="H252" s="68"/>
      <c r="I252" s="68"/>
      <c r="J252" s="177">
        <f t="shared" si="12"/>
        <v>0</v>
      </c>
      <c r="K252" s="68"/>
      <c r="L252" s="41"/>
      <c r="T252" s="202">
        <f t="shared" si="11"/>
        <v>0</v>
      </c>
      <c r="U252" s="202">
        <f>+'Labour and Options'!S251</f>
        <v>0</v>
      </c>
      <c r="W252" s="202">
        <f>+Travel!L252</f>
        <v>0</v>
      </c>
      <c r="X252" s="202">
        <f>+ODC!K252</f>
        <v>0</v>
      </c>
    </row>
    <row r="253" spans="2:24" hidden="1" x14ac:dyDescent="0.35">
      <c r="B253" s="248" t="str">
        <f>+'CLIN Detail list'!P254</f>
        <v>5.6.19.8    Site Acceptance Test</v>
      </c>
      <c r="C253" s="68" t="str">
        <f>+IF('CLIN Detail list'!C254=0,"   ----",'CLIN Detail list'!C254)</f>
        <v>SOW § 15</v>
      </c>
      <c r="D253" s="68" t="str">
        <f>+IF('CLIN Detail list'!H254=0,"   ----",'CLIN Detail list'!H254)</f>
        <v xml:space="preserve">   ----</v>
      </c>
      <c r="E253" s="68" t="str">
        <f>+IF('CLIN Detail list'!I254=0,"   ----",'CLIN Detail list'!I254)</f>
        <v>Mons, Bel</v>
      </c>
      <c r="F253" s="68"/>
      <c r="G253" s="68"/>
      <c r="H253" s="68"/>
      <c r="I253" s="68"/>
      <c r="J253" s="177">
        <f t="shared" si="12"/>
        <v>0</v>
      </c>
      <c r="K253" s="68"/>
      <c r="L253" s="41"/>
      <c r="T253" s="202">
        <f t="shared" si="11"/>
        <v>0</v>
      </c>
      <c r="U253" s="202">
        <f>+'Labour and Options'!S252</f>
        <v>0</v>
      </c>
      <c r="W253" s="202">
        <f>+Travel!L253</f>
        <v>0</v>
      </c>
      <c r="X253" s="202">
        <f>+ODC!K253</f>
        <v>0</v>
      </c>
    </row>
    <row r="254" spans="2:24" x14ac:dyDescent="0.35">
      <c r="B254" s="248" t="str">
        <f>+'CLIN Detail list'!P255</f>
        <v>5.6.20    SER 20 : AGS Sgonella</v>
      </c>
      <c r="C254" s="68" t="str">
        <f>+IF('CLIN Detail list'!C255=0,"   ----",'CLIN Detail list'!C255)</f>
        <v xml:space="preserve">   ----</v>
      </c>
      <c r="D254" s="68" t="str">
        <f>+IF('CLIN Detail list'!H255=0,"   ----",'CLIN Detail list'!H255)</f>
        <v>DAEDC + 17 Months</v>
      </c>
      <c r="E254" s="68" t="str">
        <f>+IF('CLIN Detail list'!I255=0,"   ----",'CLIN Detail list'!I255)</f>
        <v>Mons, Bel</v>
      </c>
      <c r="F254" s="68"/>
      <c r="G254" s="68"/>
      <c r="H254" s="68"/>
      <c r="I254" s="68"/>
      <c r="J254" s="177">
        <f t="shared" si="12"/>
        <v>0</v>
      </c>
      <c r="K254" s="68"/>
      <c r="L254" s="41"/>
      <c r="T254" s="202">
        <f t="shared" si="11"/>
        <v>0</v>
      </c>
      <c r="U254" s="202">
        <f>+'Labour and Options'!S253</f>
        <v>0</v>
      </c>
      <c r="W254" s="202">
        <f>+Travel!L254</f>
        <v>0</v>
      </c>
      <c r="X254" s="202">
        <f>+ODC!K254</f>
        <v>0</v>
      </c>
    </row>
    <row r="255" spans="2:24" hidden="1" x14ac:dyDescent="0.35">
      <c r="B255" s="248" t="str">
        <f>+'CLIN Detail list'!P256</f>
        <v>5.6.20.1    Pre Migration Meeting</v>
      </c>
      <c r="C255" s="68" t="str">
        <f>+IF('CLIN Detail list'!C256=0,"   ----",'CLIN Detail list'!C256)</f>
        <v>SOW § 8</v>
      </c>
      <c r="D255" s="68" t="str">
        <f>+IF('CLIN Detail list'!H256=0,"   ----",'CLIN Detail list'!H256)</f>
        <v xml:space="preserve">   ----</v>
      </c>
      <c r="E255" s="68" t="str">
        <f>+IF('CLIN Detail list'!I256=0,"   ----",'CLIN Detail list'!I256)</f>
        <v>Mons, Bel</v>
      </c>
      <c r="F255" s="68"/>
      <c r="G255" s="68"/>
      <c r="H255" s="68"/>
      <c r="I255" s="68"/>
      <c r="J255" s="177">
        <f t="shared" si="12"/>
        <v>0</v>
      </c>
      <c r="K255" s="68"/>
      <c r="L255" s="41"/>
      <c r="T255" s="202">
        <f t="shared" si="11"/>
        <v>0</v>
      </c>
      <c r="U255" s="202">
        <f>+'Labour and Options'!S254</f>
        <v>0</v>
      </c>
      <c r="W255" s="202">
        <f>+Travel!L255</f>
        <v>0</v>
      </c>
      <c r="X255" s="202">
        <f>+ODC!K255</f>
        <v>0</v>
      </c>
    </row>
    <row r="256" spans="2:24" hidden="1" x14ac:dyDescent="0.35">
      <c r="B256" s="248" t="str">
        <f>+'CLIN Detail list'!P257</f>
        <v>5.6.20.2    Site Survey (IKM Tools)</v>
      </c>
      <c r="C256" s="68" t="str">
        <f>+IF('CLIN Detail list'!C257=0,"   ----",'CLIN Detail list'!C257)</f>
        <v>SOW § 11.22</v>
      </c>
      <c r="D256" s="68" t="str">
        <f>+IF('CLIN Detail list'!H257=0,"   ----",'CLIN Detail list'!H257)</f>
        <v xml:space="preserve">   ----</v>
      </c>
      <c r="E256" s="68" t="str">
        <f>+IF('CLIN Detail list'!I257=0,"   ----",'CLIN Detail list'!I257)</f>
        <v>Mons, Bel</v>
      </c>
      <c r="F256" s="68"/>
      <c r="G256" s="68"/>
      <c r="H256" s="68"/>
      <c r="I256" s="68"/>
      <c r="J256" s="177">
        <f t="shared" si="12"/>
        <v>0</v>
      </c>
      <c r="K256" s="68"/>
      <c r="L256" s="41"/>
      <c r="T256" s="202">
        <f t="shared" si="11"/>
        <v>0</v>
      </c>
      <c r="U256" s="202">
        <f>+'Labour and Options'!S255</f>
        <v>0</v>
      </c>
      <c r="W256" s="202">
        <f>+Travel!L256</f>
        <v>0</v>
      </c>
      <c r="X256" s="202">
        <f>+ODC!K256</f>
        <v>0</v>
      </c>
    </row>
    <row r="257" spans="2:24" hidden="1" x14ac:dyDescent="0.35">
      <c r="B257" s="248" t="str">
        <f>+'CLIN Detail list'!P258</f>
        <v>5.6.20.3    Support Site Activation (ON &amp; PBN)</v>
      </c>
      <c r="C257" s="68" t="str">
        <f>+IF('CLIN Detail list'!C258=0,"   ----",'CLIN Detail list'!C258)</f>
        <v>SOW § 11.3.2</v>
      </c>
      <c r="D257" s="68" t="str">
        <f>+IF('CLIN Detail list'!H258=0,"   ----",'CLIN Detail list'!H258)</f>
        <v xml:space="preserve">   ----</v>
      </c>
      <c r="E257" s="68" t="str">
        <f>+IF('CLIN Detail list'!I258=0,"   ----",'CLIN Detail list'!I258)</f>
        <v>Mons, Bel</v>
      </c>
      <c r="F257" s="68"/>
      <c r="G257" s="68"/>
      <c r="H257" s="68"/>
      <c r="I257" s="68"/>
      <c r="J257" s="177">
        <f t="shared" si="12"/>
        <v>0</v>
      </c>
      <c r="K257" s="68"/>
      <c r="L257" s="41"/>
      <c r="T257" s="202">
        <f t="shared" si="11"/>
        <v>0</v>
      </c>
      <c r="U257" s="202">
        <f>+'Labour and Options'!S256</f>
        <v>0</v>
      </c>
      <c r="W257" s="202">
        <f>+Travel!L257</f>
        <v>0</v>
      </c>
      <c r="X257" s="202">
        <f>+ODC!K257</f>
        <v>0</v>
      </c>
    </row>
    <row r="258" spans="2:24" hidden="1" x14ac:dyDescent="0.35">
      <c r="B258" s="248" t="str">
        <f>+'CLIN Detail list'!P259</f>
        <v>5.6.20.4    Migration Tool configuration / customization</v>
      </c>
      <c r="C258" s="68" t="str">
        <f>+IF('CLIN Detail list'!C259=0,"   ----",'CLIN Detail list'!C259)</f>
        <v>SOW § 8</v>
      </c>
      <c r="D258" s="68" t="str">
        <f>+IF('CLIN Detail list'!H259=0,"   ----",'CLIN Detail list'!H259)</f>
        <v xml:space="preserve">   ----</v>
      </c>
      <c r="E258" s="68" t="str">
        <f>+IF('CLIN Detail list'!I259=0,"   ----",'CLIN Detail list'!I259)</f>
        <v>Mons, Bel</v>
      </c>
      <c r="F258" s="68"/>
      <c r="G258" s="68"/>
      <c r="H258" s="68"/>
      <c r="I258" s="68"/>
      <c r="J258" s="177">
        <f t="shared" si="12"/>
        <v>0</v>
      </c>
      <c r="K258" s="68"/>
      <c r="L258" s="41"/>
      <c r="T258" s="202">
        <f t="shared" si="11"/>
        <v>0</v>
      </c>
      <c r="U258" s="202">
        <f>+'Labour and Options'!S257</f>
        <v>0</v>
      </c>
      <c r="W258" s="202">
        <f>+Travel!L258</f>
        <v>0</v>
      </c>
      <c r="X258" s="202">
        <f>+ODC!K258</f>
        <v>0</v>
      </c>
    </row>
    <row r="259" spans="2:24" hidden="1" x14ac:dyDescent="0.35">
      <c r="B259" s="248" t="str">
        <f>+'CLIN Detail list'!P260</f>
        <v xml:space="preserve">5.6.20.5    Data Migration </v>
      </c>
      <c r="C259" s="68" t="str">
        <f>+IF('CLIN Detail list'!C260=0,"   ----",'CLIN Detail list'!C260)</f>
        <v>SOW § 8</v>
      </c>
      <c r="D259" s="68" t="str">
        <f>+IF('CLIN Detail list'!H260=0,"   ----",'CLIN Detail list'!H260)</f>
        <v xml:space="preserve">   ----</v>
      </c>
      <c r="E259" s="68" t="str">
        <f>+IF('CLIN Detail list'!I260=0,"   ----",'CLIN Detail list'!I260)</f>
        <v>Mons, Bel</v>
      </c>
      <c r="F259" s="68"/>
      <c r="G259" s="68"/>
      <c r="H259" s="68"/>
      <c r="I259" s="68"/>
      <c r="J259" s="177">
        <f t="shared" si="12"/>
        <v>0</v>
      </c>
      <c r="K259" s="68"/>
      <c r="L259" s="41"/>
      <c r="T259" s="202">
        <f t="shared" si="11"/>
        <v>0</v>
      </c>
      <c r="U259" s="202">
        <f>+'Labour and Options'!S258</f>
        <v>0</v>
      </c>
      <c r="W259" s="202">
        <f>+Travel!L259</f>
        <v>0</v>
      </c>
      <c r="X259" s="202">
        <f>+ODC!K259</f>
        <v>0</v>
      </c>
    </row>
    <row r="260" spans="2:24" hidden="1" x14ac:dyDescent="0.35">
      <c r="B260" s="248" t="str">
        <f>+'CLIN Detail list'!P261</f>
        <v>5.6.20.6    Post Migration Information Assurance Test</v>
      </c>
      <c r="C260" s="68" t="str">
        <f>+IF('CLIN Detail list'!C261=0,"   ----",'CLIN Detail list'!C261)</f>
        <v>SOW § 8</v>
      </c>
      <c r="D260" s="68" t="str">
        <f>+IF('CLIN Detail list'!H261=0,"   ----",'CLIN Detail list'!H261)</f>
        <v xml:space="preserve">   ----</v>
      </c>
      <c r="E260" s="68" t="str">
        <f>+IF('CLIN Detail list'!I261=0,"   ----",'CLIN Detail list'!I261)</f>
        <v>Mons, Bel</v>
      </c>
      <c r="F260" s="68"/>
      <c r="G260" s="68"/>
      <c r="H260" s="68"/>
      <c r="I260" s="68"/>
      <c r="J260" s="177">
        <f t="shared" si="12"/>
        <v>0</v>
      </c>
      <c r="K260" s="68"/>
      <c r="L260" s="41"/>
      <c r="T260" s="202">
        <f t="shared" si="11"/>
        <v>0</v>
      </c>
      <c r="U260" s="202">
        <f>+'Labour and Options'!S259</f>
        <v>0</v>
      </c>
      <c r="W260" s="202">
        <f>+Travel!L260</f>
        <v>0</v>
      </c>
      <c r="X260" s="202">
        <f>+ODC!K260</f>
        <v>0</v>
      </c>
    </row>
    <row r="261" spans="2:24" hidden="1" x14ac:dyDescent="0.35">
      <c r="B261" s="248" t="str">
        <f>+'CLIN Detail list'!P262</f>
        <v>5.6.20.7    Performance Tests, Test</v>
      </c>
      <c r="C261" s="68" t="str">
        <f>+IF('CLIN Detail list'!C262=0,"   ----",'CLIN Detail list'!C262)</f>
        <v>SOW § 15</v>
      </c>
      <c r="D261" s="68" t="str">
        <f>+IF('CLIN Detail list'!H262=0,"   ----",'CLIN Detail list'!H262)</f>
        <v xml:space="preserve">   ----</v>
      </c>
      <c r="E261" s="68" t="str">
        <f>+IF('CLIN Detail list'!I262=0,"   ----",'CLIN Detail list'!I262)</f>
        <v>Mons, Bel</v>
      </c>
      <c r="F261" s="68"/>
      <c r="G261" s="68"/>
      <c r="H261" s="68"/>
      <c r="I261" s="68"/>
      <c r="J261" s="177">
        <f t="shared" si="12"/>
        <v>0</v>
      </c>
      <c r="K261" s="68"/>
      <c r="L261" s="41"/>
      <c r="T261" s="202">
        <f t="shared" si="11"/>
        <v>0</v>
      </c>
      <c r="U261" s="202">
        <f>+'Labour and Options'!S260</f>
        <v>0</v>
      </c>
      <c r="W261" s="202">
        <f>+Travel!L261</f>
        <v>0</v>
      </c>
      <c r="X261" s="202">
        <f>+ODC!K261</f>
        <v>0</v>
      </c>
    </row>
    <row r="262" spans="2:24" hidden="1" x14ac:dyDescent="0.35">
      <c r="B262" s="248" t="str">
        <f>+'CLIN Detail list'!P263</f>
        <v>5.6.20.8    Site Acceptance Test</v>
      </c>
      <c r="C262" s="68" t="str">
        <f>+IF('CLIN Detail list'!C263=0,"   ----",'CLIN Detail list'!C263)</f>
        <v>SOW § 15</v>
      </c>
      <c r="D262" s="68" t="str">
        <f>+IF('CLIN Detail list'!H263=0,"   ----",'CLIN Detail list'!H263)</f>
        <v xml:space="preserve">   ----</v>
      </c>
      <c r="E262" s="68" t="str">
        <f>+IF('CLIN Detail list'!I263=0,"   ----",'CLIN Detail list'!I263)</f>
        <v>Mons, Bel</v>
      </c>
      <c r="F262" s="68"/>
      <c r="G262" s="68"/>
      <c r="H262" s="68"/>
      <c r="I262" s="68"/>
      <c r="J262" s="177">
        <f t="shared" si="12"/>
        <v>0</v>
      </c>
      <c r="K262" s="68"/>
      <c r="L262" s="41"/>
      <c r="T262" s="202">
        <f t="shared" si="11"/>
        <v>0</v>
      </c>
      <c r="U262" s="202">
        <f>+'Labour and Options'!S261</f>
        <v>0</v>
      </c>
      <c r="W262" s="202">
        <f>+Travel!L262</f>
        <v>0</v>
      </c>
      <c r="X262" s="202">
        <f>+ODC!K262</f>
        <v>0</v>
      </c>
    </row>
    <row r="263" spans="2:24" x14ac:dyDescent="0.35">
      <c r="B263" s="248" t="str">
        <f>+'CLIN Detail list'!P264</f>
        <v>5.6.21    SER 21 : JEWCS Yeovilton</v>
      </c>
      <c r="C263" s="68" t="str">
        <f>+IF('CLIN Detail list'!C264=0,"   ----",'CLIN Detail list'!C264)</f>
        <v xml:space="preserve">   ----</v>
      </c>
      <c r="D263" s="68" t="str">
        <f>+IF('CLIN Detail list'!H264=0,"   ----",'CLIN Detail list'!H264)</f>
        <v>DAEDC + 17 Months</v>
      </c>
      <c r="E263" s="68" t="str">
        <f>+IF('CLIN Detail list'!I264=0,"   ----",'CLIN Detail list'!I264)</f>
        <v>Mons, Bel</v>
      </c>
      <c r="F263" s="68"/>
      <c r="G263" s="68"/>
      <c r="H263" s="68"/>
      <c r="I263" s="68"/>
      <c r="J263" s="177">
        <f t="shared" si="12"/>
        <v>0</v>
      </c>
      <c r="K263" s="68"/>
      <c r="L263" s="41"/>
      <c r="T263" s="202">
        <f t="shared" si="11"/>
        <v>0</v>
      </c>
      <c r="U263" s="202">
        <f>+'Labour and Options'!S262</f>
        <v>0</v>
      </c>
      <c r="W263" s="202">
        <f>+Travel!L263</f>
        <v>0</v>
      </c>
      <c r="X263" s="202">
        <f>+ODC!K263</f>
        <v>0</v>
      </c>
    </row>
    <row r="264" spans="2:24" hidden="1" x14ac:dyDescent="0.35">
      <c r="B264" s="248" t="str">
        <f>+'CLIN Detail list'!P265</f>
        <v>5.6.21.1    Pre Migration Meeting</v>
      </c>
      <c r="C264" s="68" t="str">
        <f>+IF('CLIN Detail list'!C265=0,"   ----",'CLIN Detail list'!C265)</f>
        <v>SOW § 8</v>
      </c>
      <c r="D264" s="68" t="str">
        <f>+IF('CLIN Detail list'!H265=0,"   ----",'CLIN Detail list'!H265)</f>
        <v xml:space="preserve">   ----</v>
      </c>
      <c r="E264" s="68" t="str">
        <f>+IF('CLIN Detail list'!I265=0,"   ----",'CLIN Detail list'!I265)</f>
        <v>Mons, Bel</v>
      </c>
      <c r="F264" s="68"/>
      <c r="G264" s="68"/>
      <c r="H264" s="68"/>
      <c r="I264" s="68"/>
      <c r="J264" s="177">
        <f t="shared" si="12"/>
        <v>0</v>
      </c>
      <c r="K264" s="68"/>
      <c r="L264" s="41"/>
      <c r="T264" s="202">
        <f t="shared" ref="T264:T327" si="13">SUM(U264:Y264)</f>
        <v>0</v>
      </c>
      <c r="U264" s="202">
        <f>+'Labour and Options'!S263</f>
        <v>0</v>
      </c>
      <c r="W264" s="202">
        <f>+Travel!L264</f>
        <v>0</v>
      </c>
      <c r="X264" s="202">
        <f>+ODC!K264</f>
        <v>0</v>
      </c>
    </row>
    <row r="265" spans="2:24" hidden="1" x14ac:dyDescent="0.35">
      <c r="B265" s="248" t="str">
        <f>+'CLIN Detail list'!P266</f>
        <v>5.6.21.2    Site Survey (IKM Tools)</v>
      </c>
      <c r="C265" s="68" t="str">
        <f>+IF('CLIN Detail list'!C266=0,"   ----",'CLIN Detail list'!C266)</f>
        <v>SOW § 11.22</v>
      </c>
      <c r="D265" s="68" t="str">
        <f>+IF('CLIN Detail list'!H266=0,"   ----",'CLIN Detail list'!H266)</f>
        <v xml:space="preserve">   ----</v>
      </c>
      <c r="E265" s="68" t="str">
        <f>+IF('CLIN Detail list'!I266=0,"   ----",'CLIN Detail list'!I266)</f>
        <v>Mons, Bel</v>
      </c>
      <c r="F265" s="68"/>
      <c r="G265" s="68"/>
      <c r="H265" s="68"/>
      <c r="I265" s="68"/>
      <c r="J265" s="177">
        <f t="shared" si="12"/>
        <v>0</v>
      </c>
      <c r="K265" s="68"/>
      <c r="L265" s="41"/>
      <c r="T265" s="202">
        <f t="shared" si="13"/>
        <v>0</v>
      </c>
      <c r="U265" s="202">
        <f>+'Labour and Options'!S264</f>
        <v>0</v>
      </c>
      <c r="W265" s="202">
        <f>+Travel!L265</f>
        <v>0</v>
      </c>
      <c r="X265" s="202">
        <f>+ODC!K265</f>
        <v>0</v>
      </c>
    </row>
    <row r="266" spans="2:24" hidden="1" x14ac:dyDescent="0.35">
      <c r="B266" s="248" t="str">
        <f>+'CLIN Detail list'!P267</f>
        <v>5.6.21.3    Support Site Activation (ON &amp; PBN)</v>
      </c>
      <c r="C266" s="68" t="str">
        <f>+IF('CLIN Detail list'!C267=0,"   ----",'CLIN Detail list'!C267)</f>
        <v>SOW § 11.3.2</v>
      </c>
      <c r="D266" s="68" t="str">
        <f>+IF('CLIN Detail list'!H267=0,"   ----",'CLIN Detail list'!H267)</f>
        <v xml:space="preserve">   ----</v>
      </c>
      <c r="E266" s="68" t="str">
        <f>+IF('CLIN Detail list'!I267=0,"   ----",'CLIN Detail list'!I267)</f>
        <v>Mons, Bel</v>
      </c>
      <c r="F266" s="68"/>
      <c r="G266" s="68"/>
      <c r="H266" s="68"/>
      <c r="I266" s="68"/>
      <c r="J266" s="177">
        <f t="shared" si="12"/>
        <v>0</v>
      </c>
      <c r="K266" s="68"/>
      <c r="L266" s="41"/>
      <c r="T266" s="202">
        <f t="shared" si="13"/>
        <v>0</v>
      </c>
      <c r="U266" s="202">
        <f>+'Labour and Options'!S265</f>
        <v>0</v>
      </c>
      <c r="W266" s="202">
        <f>+Travel!L266</f>
        <v>0</v>
      </c>
      <c r="X266" s="202">
        <f>+ODC!K266</f>
        <v>0</v>
      </c>
    </row>
    <row r="267" spans="2:24" hidden="1" x14ac:dyDescent="0.35">
      <c r="B267" s="248" t="str">
        <f>+'CLIN Detail list'!P268</f>
        <v>5.6.21.4    Migration Tool configuration / customization</v>
      </c>
      <c r="C267" s="68" t="str">
        <f>+IF('CLIN Detail list'!C268=0,"   ----",'CLIN Detail list'!C268)</f>
        <v>SOW § 8</v>
      </c>
      <c r="D267" s="68" t="str">
        <f>+IF('CLIN Detail list'!H268=0,"   ----",'CLIN Detail list'!H268)</f>
        <v xml:space="preserve">   ----</v>
      </c>
      <c r="E267" s="68" t="str">
        <f>+IF('CLIN Detail list'!I268=0,"   ----",'CLIN Detail list'!I268)</f>
        <v>Mons, Bel</v>
      </c>
      <c r="F267" s="68"/>
      <c r="G267" s="68"/>
      <c r="H267" s="68"/>
      <c r="I267" s="68"/>
      <c r="J267" s="177">
        <f t="shared" si="12"/>
        <v>0</v>
      </c>
      <c r="K267" s="68"/>
      <c r="L267" s="41"/>
      <c r="T267" s="202">
        <f t="shared" si="13"/>
        <v>0</v>
      </c>
      <c r="U267" s="202">
        <f>+'Labour and Options'!S266</f>
        <v>0</v>
      </c>
      <c r="W267" s="202">
        <f>+Travel!L267</f>
        <v>0</v>
      </c>
      <c r="X267" s="202">
        <f>+ODC!K267</f>
        <v>0</v>
      </c>
    </row>
    <row r="268" spans="2:24" hidden="1" x14ac:dyDescent="0.35">
      <c r="B268" s="248" t="str">
        <f>+'CLIN Detail list'!P269</f>
        <v xml:space="preserve">5.6.21.5    Data Migration </v>
      </c>
      <c r="C268" s="68" t="str">
        <f>+IF('CLIN Detail list'!C269=0,"   ----",'CLIN Detail list'!C269)</f>
        <v>SOW § 8</v>
      </c>
      <c r="D268" s="68" t="str">
        <f>+IF('CLIN Detail list'!H269=0,"   ----",'CLIN Detail list'!H269)</f>
        <v xml:space="preserve">   ----</v>
      </c>
      <c r="E268" s="68" t="str">
        <f>+IF('CLIN Detail list'!I269=0,"   ----",'CLIN Detail list'!I269)</f>
        <v>Mons, Bel</v>
      </c>
      <c r="F268" s="68"/>
      <c r="G268" s="68"/>
      <c r="H268" s="68"/>
      <c r="I268" s="68"/>
      <c r="J268" s="177">
        <f t="shared" si="12"/>
        <v>0</v>
      </c>
      <c r="K268" s="68"/>
      <c r="L268" s="41"/>
      <c r="T268" s="202">
        <f t="shared" si="13"/>
        <v>0</v>
      </c>
      <c r="U268" s="202">
        <f>+'Labour and Options'!S267</f>
        <v>0</v>
      </c>
      <c r="W268" s="202">
        <f>+Travel!L268</f>
        <v>0</v>
      </c>
      <c r="X268" s="202">
        <f>+ODC!K268</f>
        <v>0</v>
      </c>
    </row>
    <row r="269" spans="2:24" hidden="1" x14ac:dyDescent="0.35">
      <c r="B269" s="248" t="str">
        <f>+'CLIN Detail list'!P270</f>
        <v>5.6.21.6    Post Migration Information Assurance Test</v>
      </c>
      <c r="C269" s="68" t="str">
        <f>+IF('CLIN Detail list'!C270=0,"   ----",'CLIN Detail list'!C270)</f>
        <v>SOW § 8</v>
      </c>
      <c r="D269" s="68" t="str">
        <f>+IF('CLIN Detail list'!H270=0,"   ----",'CLIN Detail list'!H270)</f>
        <v xml:space="preserve">   ----</v>
      </c>
      <c r="E269" s="68" t="str">
        <f>+IF('CLIN Detail list'!I270=0,"   ----",'CLIN Detail list'!I270)</f>
        <v>Mons, Bel</v>
      </c>
      <c r="F269" s="68"/>
      <c r="G269" s="68"/>
      <c r="H269" s="68"/>
      <c r="I269" s="68"/>
      <c r="J269" s="177">
        <f t="shared" si="12"/>
        <v>0</v>
      </c>
      <c r="K269" s="68"/>
      <c r="L269" s="41"/>
      <c r="T269" s="202">
        <f t="shared" si="13"/>
        <v>0</v>
      </c>
      <c r="U269" s="202">
        <f>+'Labour and Options'!S268</f>
        <v>0</v>
      </c>
      <c r="W269" s="202">
        <f>+Travel!L269</f>
        <v>0</v>
      </c>
      <c r="X269" s="202">
        <f>+ODC!K269</f>
        <v>0</v>
      </c>
    </row>
    <row r="270" spans="2:24" hidden="1" x14ac:dyDescent="0.35">
      <c r="B270" s="248" t="str">
        <f>+'CLIN Detail list'!P271</f>
        <v>5.6.21.7    Performance Tests, Test</v>
      </c>
      <c r="C270" s="68" t="str">
        <f>+IF('CLIN Detail list'!C271=0,"   ----",'CLIN Detail list'!C271)</f>
        <v>SOW § 15</v>
      </c>
      <c r="D270" s="68" t="str">
        <f>+IF('CLIN Detail list'!H271=0,"   ----",'CLIN Detail list'!H271)</f>
        <v xml:space="preserve">   ----</v>
      </c>
      <c r="E270" s="68" t="str">
        <f>+IF('CLIN Detail list'!I271=0,"   ----",'CLIN Detail list'!I271)</f>
        <v>Mons, Bel</v>
      </c>
      <c r="F270" s="68"/>
      <c r="G270" s="68"/>
      <c r="H270" s="68"/>
      <c r="I270" s="68"/>
      <c r="J270" s="177">
        <f t="shared" si="12"/>
        <v>0</v>
      </c>
      <c r="K270" s="68"/>
      <c r="L270" s="41"/>
      <c r="T270" s="202">
        <f t="shared" si="13"/>
        <v>0</v>
      </c>
      <c r="U270" s="202">
        <f>+'Labour and Options'!S269</f>
        <v>0</v>
      </c>
      <c r="W270" s="202">
        <f>+Travel!L270</f>
        <v>0</v>
      </c>
      <c r="X270" s="202">
        <f>+ODC!K270</f>
        <v>0</v>
      </c>
    </row>
    <row r="271" spans="2:24" hidden="1" x14ac:dyDescent="0.35">
      <c r="B271" s="248" t="str">
        <f>+'CLIN Detail list'!P272</f>
        <v>5.6.21.8    Site Acceptance Test</v>
      </c>
      <c r="C271" s="68" t="str">
        <f>+IF('CLIN Detail list'!C272=0,"   ----",'CLIN Detail list'!C272)</f>
        <v>SOW § 15</v>
      </c>
      <c r="D271" s="68" t="str">
        <f>+IF('CLIN Detail list'!H272=0,"   ----",'CLIN Detail list'!H272)</f>
        <v xml:space="preserve">   ----</v>
      </c>
      <c r="E271" s="68" t="str">
        <f>+IF('CLIN Detail list'!I272=0,"   ----",'CLIN Detail list'!I272)</f>
        <v>Mons, Bel</v>
      </c>
      <c r="F271" s="68"/>
      <c r="G271" s="68"/>
      <c r="H271" s="68"/>
      <c r="I271" s="68"/>
      <c r="J271" s="177">
        <f t="shared" si="12"/>
        <v>0</v>
      </c>
      <c r="K271" s="68"/>
      <c r="L271" s="41"/>
      <c r="T271" s="202">
        <f t="shared" si="13"/>
        <v>0</v>
      </c>
      <c r="U271" s="202">
        <f>+'Labour and Options'!S270</f>
        <v>0</v>
      </c>
      <c r="W271" s="202">
        <f>+Travel!L271</f>
        <v>0</v>
      </c>
      <c r="X271" s="202">
        <f>+ODC!K271</f>
        <v>0</v>
      </c>
    </row>
    <row r="272" spans="2:24" x14ac:dyDescent="0.35">
      <c r="B272" s="248" t="str">
        <f>+'CLIN Detail list'!P273</f>
        <v>5.6.22    SER 22 : CMRE La Spezia</v>
      </c>
      <c r="C272" s="68" t="str">
        <f>+IF('CLIN Detail list'!C273=0,"   ----",'CLIN Detail list'!C273)</f>
        <v xml:space="preserve">   ----</v>
      </c>
      <c r="D272" s="68" t="str">
        <f>+IF('CLIN Detail list'!H273=0,"   ----",'CLIN Detail list'!H273)</f>
        <v>DAEDC + 17 Months</v>
      </c>
      <c r="E272" s="68" t="str">
        <f>+IF('CLIN Detail list'!I273=0,"   ----",'CLIN Detail list'!I273)</f>
        <v>Mons, Bel</v>
      </c>
      <c r="F272" s="68"/>
      <c r="G272" s="68"/>
      <c r="H272" s="68"/>
      <c r="I272" s="68"/>
      <c r="J272" s="177">
        <f t="shared" si="12"/>
        <v>0</v>
      </c>
      <c r="K272" s="68"/>
      <c r="L272" s="41"/>
      <c r="T272" s="202">
        <f t="shared" si="13"/>
        <v>0</v>
      </c>
      <c r="U272" s="202">
        <f>+'Labour and Options'!S271</f>
        <v>0</v>
      </c>
      <c r="W272" s="202">
        <f>+Travel!L272</f>
        <v>0</v>
      </c>
      <c r="X272" s="202">
        <f>+ODC!K272</f>
        <v>0</v>
      </c>
    </row>
    <row r="273" spans="2:24" hidden="1" x14ac:dyDescent="0.35">
      <c r="B273" s="248" t="str">
        <f>+'CLIN Detail list'!P274</f>
        <v xml:space="preserve">5.6.22.1    Pre Migration Meeting </v>
      </c>
      <c r="C273" s="68" t="str">
        <f>+IF('CLIN Detail list'!C274=0,"   ----",'CLIN Detail list'!C274)</f>
        <v>SOW § 8</v>
      </c>
      <c r="D273" s="68" t="str">
        <f>+IF('CLIN Detail list'!H274=0,"   ----",'CLIN Detail list'!H274)</f>
        <v xml:space="preserve">   ----</v>
      </c>
      <c r="E273" s="68" t="str">
        <f>+IF('CLIN Detail list'!I274=0,"   ----",'CLIN Detail list'!I274)</f>
        <v>Mons, Bel</v>
      </c>
      <c r="F273" s="68"/>
      <c r="G273" s="68"/>
      <c r="H273" s="68"/>
      <c r="I273" s="68"/>
      <c r="J273" s="177">
        <f t="shared" si="12"/>
        <v>0</v>
      </c>
      <c r="K273" s="68"/>
      <c r="L273" s="41"/>
      <c r="T273" s="202">
        <f t="shared" si="13"/>
        <v>0</v>
      </c>
      <c r="U273" s="202">
        <f>+'Labour and Options'!S272</f>
        <v>0</v>
      </c>
      <c r="W273" s="202">
        <f>+Travel!L273</f>
        <v>0</v>
      </c>
      <c r="X273" s="202">
        <f>+ODC!K273</f>
        <v>0</v>
      </c>
    </row>
    <row r="274" spans="2:24" hidden="1" x14ac:dyDescent="0.35">
      <c r="B274" s="248" t="str">
        <f>+'CLIN Detail list'!P275</f>
        <v>5.6.22.2    Site Survey (IKM Tools)</v>
      </c>
      <c r="C274" s="68" t="str">
        <f>+IF('CLIN Detail list'!C275=0,"   ----",'CLIN Detail list'!C275)</f>
        <v>SOW § 11.22</v>
      </c>
      <c r="D274" s="68" t="str">
        <f>+IF('CLIN Detail list'!H275=0,"   ----",'CLIN Detail list'!H275)</f>
        <v xml:space="preserve">   ----</v>
      </c>
      <c r="E274" s="68" t="str">
        <f>+IF('CLIN Detail list'!I275=0,"   ----",'CLIN Detail list'!I275)</f>
        <v>Mons, Bel</v>
      </c>
      <c r="F274" s="68"/>
      <c r="G274" s="68"/>
      <c r="H274" s="68"/>
      <c r="I274" s="68"/>
      <c r="J274" s="177">
        <f t="shared" si="12"/>
        <v>0</v>
      </c>
      <c r="K274" s="68"/>
      <c r="L274" s="41"/>
      <c r="T274" s="202">
        <f t="shared" si="13"/>
        <v>0</v>
      </c>
      <c r="U274" s="202">
        <f>+'Labour and Options'!S273</f>
        <v>0</v>
      </c>
      <c r="W274" s="202">
        <f>+Travel!L274</f>
        <v>0</v>
      </c>
      <c r="X274" s="202">
        <f>+ODC!K274</f>
        <v>0</v>
      </c>
    </row>
    <row r="275" spans="2:24" hidden="1" x14ac:dyDescent="0.35">
      <c r="B275" s="248" t="str">
        <f>+'CLIN Detail list'!P276</f>
        <v>5.6.22.3    Support Site Activation (ON &amp; PBN)</v>
      </c>
      <c r="C275" s="68" t="str">
        <f>+IF('CLIN Detail list'!C276=0,"   ----",'CLIN Detail list'!C276)</f>
        <v>SOW § 11.3.2</v>
      </c>
      <c r="D275" s="68" t="str">
        <f>+IF('CLIN Detail list'!H276=0,"   ----",'CLIN Detail list'!H276)</f>
        <v xml:space="preserve">   ----</v>
      </c>
      <c r="E275" s="68" t="str">
        <f>+IF('CLIN Detail list'!I276=0,"   ----",'CLIN Detail list'!I276)</f>
        <v>Mons, Bel</v>
      </c>
      <c r="F275" s="68"/>
      <c r="G275" s="68"/>
      <c r="H275" s="68"/>
      <c r="I275" s="68"/>
      <c r="J275" s="177">
        <f t="shared" si="12"/>
        <v>0</v>
      </c>
      <c r="K275" s="68"/>
      <c r="L275" s="41"/>
      <c r="T275" s="202">
        <f t="shared" si="13"/>
        <v>0</v>
      </c>
      <c r="U275" s="202">
        <f>+'Labour and Options'!S274</f>
        <v>0</v>
      </c>
      <c r="W275" s="202">
        <f>+Travel!L275</f>
        <v>0</v>
      </c>
      <c r="X275" s="202">
        <f>+ODC!K275</f>
        <v>0</v>
      </c>
    </row>
    <row r="276" spans="2:24" hidden="1" x14ac:dyDescent="0.35">
      <c r="B276" s="248" t="str">
        <f>+'CLIN Detail list'!P277</f>
        <v>5.6.22.4    Migration Tool configuration / customization</v>
      </c>
      <c r="C276" s="68" t="str">
        <f>+IF('CLIN Detail list'!C277=0,"   ----",'CLIN Detail list'!C277)</f>
        <v>SOW § 8</v>
      </c>
      <c r="D276" s="68" t="str">
        <f>+IF('CLIN Detail list'!H277=0,"   ----",'CLIN Detail list'!H277)</f>
        <v xml:space="preserve">   ----</v>
      </c>
      <c r="E276" s="68" t="str">
        <f>+IF('CLIN Detail list'!I277=0,"   ----",'CLIN Detail list'!I277)</f>
        <v>Mons, Bel</v>
      </c>
      <c r="F276" s="68"/>
      <c r="G276" s="68"/>
      <c r="H276" s="68"/>
      <c r="I276" s="68"/>
      <c r="J276" s="177">
        <f t="shared" si="12"/>
        <v>0</v>
      </c>
      <c r="K276" s="68"/>
      <c r="L276" s="41"/>
      <c r="T276" s="202">
        <f t="shared" si="13"/>
        <v>0</v>
      </c>
      <c r="U276" s="202">
        <f>+'Labour and Options'!S275</f>
        <v>0</v>
      </c>
      <c r="W276" s="202">
        <f>+Travel!L276</f>
        <v>0</v>
      </c>
      <c r="X276" s="202">
        <f>+ODC!K276</f>
        <v>0</v>
      </c>
    </row>
    <row r="277" spans="2:24" hidden="1" x14ac:dyDescent="0.35">
      <c r="B277" s="248" t="str">
        <f>+'CLIN Detail list'!P278</f>
        <v xml:space="preserve">5.6.22.5    Data Migration </v>
      </c>
      <c r="C277" s="68" t="str">
        <f>+IF('CLIN Detail list'!C278=0,"   ----",'CLIN Detail list'!C278)</f>
        <v>SOW § 8</v>
      </c>
      <c r="D277" s="68" t="str">
        <f>+IF('CLIN Detail list'!H278=0,"   ----",'CLIN Detail list'!H278)</f>
        <v xml:space="preserve">   ----</v>
      </c>
      <c r="E277" s="68" t="str">
        <f>+IF('CLIN Detail list'!I278=0,"   ----",'CLIN Detail list'!I278)</f>
        <v>Mons, Bel</v>
      </c>
      <c r="F277" s="68"/>
      <c r="G277" s="68"/>
      <c r="H277" s="68"/>
      <c r="I277" s="68"/>
      <c r="J277" s="177">
        <f t="shared" si="12"/>
        <v>0</v>
      </c>
      <c r="K277" s="68"/>
      <c r="L277" s="41"/>
      <c r="T277" s="202">
        <f t="shared" si="13"/>
        <v>0</v>
      </c>
      <c r="U277" s="202">
        <f>+'Labour and Options'!S276</f>
        <v>0</v>
      </c>
      <c r="W277" s="202">
        <f>+Travel!L277</f>
        <v>0</v>
      </c>
      <c r="X277" s="202">
        <f>+ODC!K277</f>
        <v>0</v>
      </c>
    </row>
    <row r="278" spans="2:24" hidden="1" x14ac:dyDescent="0.35">
      <c r="B278" s="248" t="str">
        <f>+'CLIN Detail list'!P279</f>
        <v>5.6.22.6    Post Migration Information Assurance Test</v>
      </c>
      <c r="C278" s="68" t="str">
        <f>+IF('CLIN Detail list'!C279=0,"   ----",'CLIN Detail list'!C279)</f>
        <v>SOW § 8</v>
      </c>
      <c r="D278" s="68" t="str">
        <f>+IF('CLIN Detail list'!H279=0,"   ----",'CLIN Detail list'!H279)</f>
        <v xml:space="preserve">   ----</v>
      </c>
      <c r="E278" s="68" t="str">
        <f>+IF('CLIN Detail list'!I279=0,"   ----",'CLIN Detail list'!I279)</f>
        <v>Mons, Bel</v>
      </c>
      <c r="F278" s="68"/>
      <c r="G278" s="68"/>
      <c r="H278" s="68"/>
      <c r="I278" s="68"/>
      <c r="J278" s="177">
        <f t="shared" si="12"/>
        <v>0</v>
      </c>
      <c r="K278" s="68"/>
      <c r="L278" s="41"/>
      <c r="T278" s="202">
        <f t="shared" si="13"/>
        <v>0</v>
      </c>
      <c r="U278" s="202">
        <f>+'Labour and Options'!S277</f>
        <v>0</v>
      </c>
      <c r="W278" s="202">
        <f>+Travel!L278</f>
        <v>0</v>
      </c>
      <c r="X278" s="202">
        <f>+ODC!K278</f>
        <v>0</v>
      </c>
    </row>
    <row r="279" spans="2:24" hidden="1" x14ac:dyDescent="0.35">
      <c r="B279" s="248" t="str">
        <f>+'CLIN Detail list'!P280</f>
        <v>5.6.22.7    Performance Tests, Test</v>
      </c>
      <c r="C279" s="68" t="str">
        <f>+IF('CLIN Detail list'!C280=0,"   ----",'CLIN Detail list'!C280)</f>
        <v>SOW § 15</v>
      </c>
      <c r="D279" s="68" t="str">
        <f>+IF('CLIN Detail list'!H280=0,"   ----",'CLIN Detail list'!H280)</f>
        <v xml:space="preserve">   ----</v>
      </c>
      <c r="E279" s="68" t="str">
        <f>+IF('CLIN Detail list'!I280=0,"   ----",'CLIN Detail list'!I280)</f>
        <v>Mons, Bel</v>
      </c>
      <c r="F279" s="68"/>
      <c r="G279" s="68"/>
      <c r="H279" s="68"/>
      <c r="I279" s="68"/>
      <c r="J279" s="177">
        <f t="shared" si="12"/>
        <v>0</v>
      </c>
      <c r="K279" s="68"/>
      <c r="L279" s="41"/>
      <c r="T279" s="202">
        <f t="shared" si="13"/>
        <v>0</v>
      </c>
      <c r="U279" s="202">
        <f>+'Labour and Options'!S278</f>
        <v>0</v>
      </c>
      <c r="W279" s="202">
        <f>+Travel!L279</f>
        <v>0</v>
      </c>
      <c r="X279" s="202">
        <f>+ODC!K279</f>
        <v>0</v>
      </c>
    </row>
    <row r="280" spans="2:24" hidden="1" x14ac:dyDescent="0.35">
      <c r="B280" s="248" t="str">
        <f>+'CLIN Detail list'!P281</f>
        <v>5.6.22.8    Site Acceptance Test</v>
      </c>
      <c r="C280" s="68" t="str">
        <f>+IF('CLIN Detail list'!C281=0,"   ----",'CLIN Detail list'!C281)</f>
        <v>SOW § 15</v>
      </c>
      <c r="D280" s="68" t="str">
        <f>+IF('CLIN Detail list'!H281=0,"   ----",'CLIN Detail list'!H281)</f>
        <v xml:space="preserve">   ----</v>
      </c>
      <c r="E280" s="68" t="str">
        <f>+IF('CLIN Detail list'!I281=0,"   ----",'CLIN Detail list'!I281)</f>
        <v>Mons, Bel</v>
      </c>
      <c r="F280" s="68"/>
      <c r="G280" s="68"/>
      <c r="H280" s="68"/>
      <c r="I280" s="68"/>
      <c r="J280" s="177">
        <f t="shared" si="12"/>
        <v>0</v>
      </c>
      <c r="K280" s="68"/>
      <c r="L280" s="41"/>
      <c r="T280" s="202">
        <f t="shared" si="13"/>
        <v>0</v>
      </c>
      <c r="U280" s="202">
        <f>+'Labour and Options'!S279</f>
        <v>0</v>
      </c>
      <c r="W280" s="202">
        <f>+Travel!L280</f>
        <v>0</v>
      </c>
      <c r="X280" s="202">
        <f>+ODC!K280</f>
        <v>0</v>
      </c>
    </row>
    <row r="281" spans="2:24" x14ac:dyDescent="0.35">
      <c r="B281" s="248" t="str">
        <f>+'CLIN Detail list'!P282</f>
        <v>5.6.23    SER 23 : NCI Academy Oeiras</v>
      </c>
      <c r="C281" s="68" t="str">
        <f>+IF('CLIN Detail list'!C282=0,"   ----",'CLIN Detail list'!C282)</f>
        <v xml:space="preserve">   ----</v>
      </c>
      <c r="D281" s="68" t="str">
        <f>+IF('CLIN Detail list'!H282=0,"   ----",'CLIN Detail list'!H282)</f>
        <v>DAEDC + 18 Months</v>
      </c>
      <c r="E281" s="68" t="str">
        <f>+IF('CLIN Detail list'!I282=0,"   ----",'CLIN Detail list'!I282)</f>
        <v>Mons, Bel</v>
      </c>
      <c r="F281" s="68"/>
      <c r="G281" s="68"/>
      <c r="H281" s="68"/>
      <c r="I281" s="68"/>
      <c r="J281" s="177">
        <f t="shared" si="12"/>
        <v>0</v>
      </c>
      <c r="K281" s="68"/>
      <c r="L281" s="41"/>
      <c r="T281" s="202">
        <f t="shared" si="13"/>
        <v>0</v>
      </c>
      <c r="U281" s="202">
        <f>+'Labour and Options'!S280</f>
        <v>0</v>
      </c>
      <c r="W281" s="202">
        <f>+Travel!L281</f>
        <v>0</v>
      </c>
      <c r="X281" s="202">
        <f>+ODC!K281</f>
        <v>0</v>
      </c>
    </row>
    <row r="282" spans="2:24" hidden="1" x14ac:dyDescent="0.35">
      <c r="B282" s="248" t="str">
        <f>+'CLIN Detail list'!P283</f>
        <v xml:space="preserve">5.6.23.1    Pre Migration Meeting </v>
      </c>
      <c r="C282" s="68" t="str">
        <f>+IF('CLIN Detail list'!C283=0,"   ----",'CLIN Detail list'!C283)</f>
        <v>SOW § 8</v>
      </c>
      <c r="D282" s="68" t="str">
        <f>+IF('CLIN Detail list'!H283=0,"   ----",'CLIN Detail list'!H283)</f>
        <v xml:space="preserve">   ----</v>
      </c>
      <c r="E282" s="68" t="str">
        <f>+IF('CLIN Detail list'!I283=0,"   ----",'CLIN Detail list'!I283)</f>
        <v>Mons, Bel</v>
      </c>
      <c r="F282" s="68"/>
      <c r="G282" s="68"/>
      <c r="H282" s="68"/>
      <c r="I282" s="68"/>
      <c r="J282" s="177">
        <f t="shared" si="12"/>
        <v>0</v>
      </c>
      <c r="K282" s="68"/>
      <c r="L282" s="41"/>
      <c r="T282" s="202">
        <f t="shared" si="13"/>
        <v>0</v>
      </c>
      <c r="U282" s="202">
        <f>+'Labour and Options'!S281</f>
        <v>0</v>
      </c>
      <c r="W282" s="202">
        <f>+Travel!L282</f>
        <v>0</v>
      </c>
      <c r="X282" s="202">
        <f>+ODC!K282</f>
        <v>0</v>
      </c>
    </row>
    <row r="283" spans="2:24" hidden="1" x14ac:dyDescent="0.35">
      <c r="B283" s="248" t="str">
        <f>+'CLIN Detail list'!P284</f>
        <v>5.6.23.2    Site Survey (IKM Tools)</v>
      </c>
      <c r="C283" s="68" t="str">
        <f>+IF('CLIN Detail list'!C284=0,"   ----",'CLIN Detail list'!C284)</f>
        <v>SOW § 11.22</v>
      </c>
      <c r="D283" s="68" t="str">
        <f>+IF('CLIN Detail list'!H284=0,"   ----",'CLIN Detail list'!H284)</f>
        <v xml:space="preserve">   ----</v>
      </c>
      <c r="E283" s="68" t="str">
        <f>+IF('CLIN Detail list'!I284=0,"   ----",'CLIN Detail list'!I284)</f>
        <v>Mons, Bel</v>
      </c>
      <c r="F283" s="68"/>
      <c r="G283" s="68"/>
      <c r="H283" s="68"/>
      <c r="I283" s="68"/>
      <c r="J283" s="177">
        <f t="shared" si="12"/>
        <v>0</v>
      </c>
      <c r="K283" s="68"/>
      <c r="L283" s="41"/>
      <c r="T283" s="202">
        <f t="shared" si="13"/>
        <v>0</v>
      </c>
      <c r="U283" s="202">
        <f>+'Labour and Options'!S282</f>
        <v>0</v>
      </c>
      <c r="W283" s="202">
        <f>+Travel!L283</f>
        <v>0</v>
      </c>
      <c r="X283" s="202">
        <f>+ODC!K283</f>
        <v>0</v>
      </c>
    </row>
    <row r="284" spans="2:24" hidden="1" x14ac:dyDescent="0.35">
      <c r="B284" s="248" t="str">
        <f>+'CLIN Detail list'!P285</f>
        <v>5.6.23.3    Support Site Activation (ON &amp; PBN)</v>
      </c>
      <c r="C284" s="68" t="str">
        <f>+IF('CLIN Detail list'!C285=0,"   ----",'CLIN Detail list'!C285)</f>
        <v>SOW § 11.3.2</v>
      </c>
      <c r="D284" s="68" t="str">
        <f>+IF('CLIN Detail list'!H285=0,"   ----",'CLIN Detail list'!H285)</f>
        <v xml:space="preserve">   ----</v>
      </c>
      <c r="E284" s="68" t="str">
        <f>+IF('CLIN Detail list'!I285=0,"   ----",'CLIN Detail list'!I285)</f>
        <v>Mons, Bel</v>
      </c>
      <c r="F284" s="68"/>
      <c r="G284" s="68"/>
      <c r="H284" s="68"/>
      <c r="I284" s="68"/>
      <c r="J284" s="177">
        <f t="shared" si="12"/>
        <v>0</v>
      </c>
      <c r="K284" s="68"/>
      <c r="L284" s="41"/>
      <c r="T284" s="202">
        <f t="shared" si="13"/>
        <v>0</v>
      </c>
      <c r="U284" s="202">
        <f>+'Labour and Options'!S283</f>
        <v>0</v>
      </c>
      <c r="W284" s="202">
        <f>+Travel!L284</f>
        <v>0</v>
      </c>
      <c r="X284" s="202">
        <f>+ODC!K284</f>
        <v>0</v>
      </c>
    </row>
    <row r="285" spans="2:24" hidden="1" x14ac:dyDescent="0.35">
      <c r="B285" s="248" t="str">
        <f>+'CLIN Detail list'!P286</f>
        <v>5.6.23.4    Migration Tool configuration / customization</v>
      </c>
      <c r="C285" s="68" t="str">
        <f>+IF('CLIN Detail list'!C286=0,"   ----",'CLIN Detail list'!C286)</f>
        <v>SOW § 8</v>
      </c>
      <c r="D285" s="68" t="str">
        <f>+IF('CLIN Detail list'!H286=0,"   ----",'CLIN Detail list'!H286)</f>
        <v xml:space="preserve">   ----</v>
      </c>
      <c r="E285" s="68" t="str">
        <f>+IF('CLIN Detail list'!I286=0,"   ----",'CLIN Detail list'!I286)</f>
        <v>Mons, Bel</v>
      </c>
      <c r="F285" s="68"/>
      <c r="G285" s="68"/>
      <c r="H285" s="68"/>
      <c r="I285" s="68"/>
      <c r="J285" s="177">
        <f t="shared" si="12"/>
        <v>0</v>
      </c>
      <c r="K285" s="68"/>
      <c r="L285" s="41"/>
      <c r="T285" s="202">
        <f t="shared" si="13"/>
        <v>0</v>
      </c>
      <c r="U285" s="202">
        <f>+'Labour and Options'!S284</f>
        <v>0</v>
      </c>
      <c r="W285" s="202">
        <f>+Travel!L285</f>
        <v>0</v>
      </c>
      <c r="X285" s="202">
        <f>+ODC!K285</f>
        <v>0</v>
      </c>
    </row>
    <row r="286" spans="2:24" hidden="1" x14ac:dyDescent="0.35">
      <c r="B286" s="248" t="str">
        <f>+'CLIN Detail list'!P287</f>
        <v xml:space="preserve">5.6.23.5    Data Migration </v>
      </c>
      <c r="C286" s="68" t="str">
        <f>+IF('CLIN Detail list'!C287=0,"   ----",'CLIN Detail list'!C287)</f>
        <v>SOW § 8</v>
      </c>
      <c r="D286" s="68" t="str">
        <f>+IF('CLIN Detail list'!H287=0,"   ----",'CLIN Detail list'!H287)</f>
        <v xml:space="preserve">   ----</v>
      </c>
      <c r="E286" s="68" t="str">
        <f>+IF('CLIN Detail list'!I287=0,"   ----",'CLIN Detail list'!I287)</f>
        <v>Mons, Bel</v>
      </c>
      <c r="F286" s="68"/>
      <c r="G286" s="68"/>
      <c r="H286" s="68"/>
      <c r="I286" s="68"/>
      <c r="J286" s="177">
        <f t="shared" si="12"/>
        <v>0</v>
      </c>
      <c r="K286" s="68"/>
      <c r="L286" s="41"/>
      <c r="T286" s="202">
        <f t="shared" si="13"/>
        <v>0</v>
      </c>
      <c r="U286" s="202">
        <f>+'Labour and Options'!S285</f>
        <v>0</v>
      </c>
      <c r="W286" s="202">
        <f>+Travel!L286</f>
        <v>0</v>
      </c>
      <c r="X286" s="202">
        <f>+ODC!K286</f>
        <v>0</v>
      </c>
    </row>
    <row r="287" spans="2:24" hidden="1" x14ac:dyDescent="0.35">
      <c r="B287" s="248" t="str">
        <f>+'CLIN Detail list'!P288</f>
        <v>5.6.23.6    Post Migration Information Assurance Test</v>
      </c>
      <c r="C287" s="68" t="str">
        <f>+IF('CLIN Detail list'!C288=0,"   ----",'CLIN Detail list'!C288)</f>
        <v>SOW § 8</v>
      </c>
      <c r="D287" s="68" t="str">
        <f>+IF('CLIN Detail list'!H288=0,"   ----",'CLIN Detail list'!H288)</f>
        <v xml:space="preserve">   ----</v>
      </c>
      <c r="E287" s="68" t="str">
        <f>+IF('CLIN Detail list'!I288=0,"   ----",'CLIN Detail list'!I288)</f>
        <v>Mons, Bel</v>
      </c>
      <c r="F287" s="68"/>
      <c r="G287" s="68"/>
      <c r="H287" s="68"/>
      <c r="I287" s="68"/>
      <c r="J287" s="177">
        <f t="shared" si="12"/>
        <v>0</v>
      </c>
      <c r="K287" s="68"/>
      <c r="L287" s="41"/>
      <c r="T287" s="202">
        <f t="shared" si="13"/>
        <v>0</v>
      </c>
      <c r="U287" s="202">
        <f>+'Labour and Options'!S286</f>
        <v>0</v>
      </c>
      <c r="W287" s="202">
        <f>+Travel!L287</f>
        <v>0</v>
      </c>
      <c r="X287" s="202">
        <f>+ODC!K287</f>
        <v>0</v>
      </c>
    </row>
    <row r="288" spans="2:24" hidden="1" x14ac:dyDescent="0.35">
      <c r="B288" s="248" t="str">
        <f>+'CLIN Detail list'!P289</f>
        <v>5.6.23.7    Performance Tests, Test</v>
      </c>
      <c r="C288" s="68" t="str">
        <f>+IF('CLIN Detail list'!C289=0,"   ----",'CLIN Detail list'!C289)</f>
        <v>SOW § 15</v>
      </c>
      <c r="D288" s="68" t="str">
        <f>+IF('CLIN Detail list'!H289=0,"   ----",'CLIN Detail list'!H289)</f>
        <v xml:space="preserve">   ----</v>
      </c>
      <c r="E288" s="68" t="str">
        <f>+IF('CLIN Detail list'!I289=0,"   ----",'CLIN Detail list'!I289)</f>
        <v>Mons, Bel</v>
      </c>
      <c r="F288" s="68"/>
      <c r="G288" s="68"/>
      <c r="H288" s="68"/>
      <c r="I288" s="68"/>
      <c r="J288" s="177">
        <f t="shared" si="12"/>
        <v>0</v>
      </c>
      <c r="K288" s="68"/>
      <c r="L288" s="41"/>
      <c r="T288" s="202">
        <f t="shared" si="13"/>
        <v>0</v>
      </c>
      <c r="U288" s="202">
        <f>+'Labour and Options'!S287</f>
        <v>0</v>
      </c>
      <c r="W288" s="202">
        <f>+Travel!L288</f>
        <v>0</v>
      </c>
      <c r="X288" s="202">
        <f>+ODC!K288</f>
        <v>0</v>
      </c>
    </row>
    <row r="289" spans="2:24" hidden="1" x14ac:dyDescent="0.35">
      <c r="B289" s="248" t="str">
        <f>+'CLIN Detail list'!P290</f>
        <v>5.6.23.8    Site Acceptance Test</v>
      </c>
      <c r="C289" s="68" t="str">
        <f>+IF('CLIN Detail list'!C290=0,"   ----",'CLIN Detail list'!C290)</f>
        <v>SOW § 15</v>
      </c>
      <c r="D289" s="68" t="str">
        <f>+IF('CLIN Detail list'!H290=0,"   ----",'CLIN Detail list'!H290)</f>
        <v xml:space="preserve">   ----</v>
      </c>
      <c r="E289" s="68" t="str">
        <f>+IF('CLIN Detail list'!I290=0,"   ----",'CLIN Detail list'!I290)</f>
        <v>Mons, Bel</v>
      </c>
      <c r="F289" s="68"/>
      <c r="G289" s="68"/>
      <c r="H289" s="68"/>
      <c r="I289" s="68"/>
      <c r="J289" s="177">
        <f t="shared" si="12"/>
        <v>0</v>
      </c>
      <c r="K289" s="68"/>
      <c r="L289" s="41"/>
      <c r="T289" s="202">
        <f t="shared" si="13"/>
        <v>0</v>
      </c>
      <c r="U289" s="202">
        <f>+'Labour and Options'!S288</f>
        <v>0</v>
      </c>
      <c r="W289" s="202">
        <f>+Travel!L289</f>
        <v>0</v>
      </c>
      <c r="X289" s="202">
        <f>+ODC!K289</f>
        <v>0</v>
      </c>
    </row>
    <row r="290" spans="2:24" x14ac:dyDescent="0.35">
      <c r="B290" s="248" t="str">
        <f>+'CLIN Detail list'!P291</f>
        <v>5.6.24    SER 24 : NATO School Oberammergau</v>
      </c>
      <c r="C290" s="68" t="str">
        <f>+IF('CLIN Detail list'!C291=0,"   ----",'CLIN Detail list'!C291)</f>
        <v xml:space="preserve">   ----</v>
      </c>
      <c r="D290" s="68" t="str">
        <f>+IF('CLIN Detail list'!H291=0,"   ----",'CLIN Detail list'!H291)</f>
        <v>DAEDC + 18 Months</v>
      </c>
      <c r="E290" s="68" t="str">
        <f>+IF('CLIN Detail list'!I291=0,"   ----",'CLIN Detail list'!I291)</f>
        <v>Mons, Bel</v>
      </c>
      <c r="F290" s="68"/>
      <c r="G290" s="68"/>
      <c r="H290" s="68"/>
      <c r="I290" s="68"/>
      <c r="J290" s="177">
        <f t="shared" si="12"/>
        <v>0</v>
      </c>
      <c r="K290" s="68"/>
      <c r="L290" s="41"/>
      <c r="T290" s="202">
        <f t="shared" si="13"/>
        <v>0</v>
      </c>
      <c r="U290" s="202">
        <f>+'Labour and Options'!S289</f>
        <v>0</v>
      </c>
      <c r="W290" s="202">
        <f>+Travel!L290</f>
        <v>0</v>
      </c>
      <c r="X290" s="202">
        <f>+ODC!K290</f>
        <v>0</v>
      </c>
    </row>
    <row r="291" spans="2:24" hidden="1" x14ac:dyDescent="0.35">
      <c r="B291" s="248" t="str">
        <f>+'CLIN Detail list'!P292</f>
        <v xml:space="preserve">5.6.24.1    Pre Migration Meeting </v>
      </c>
      <c r="C291" s="68" t="str">
        <f>+IF('CLIN Detail list'!C292=0,"   ----",'CLIN Detail list'!C292)</f>
        <v>SOW § 8</v>
      </c>
      <c r="D291" s="68" t="str">
        <f>+IF('CLIN Detail list'!H292=0,"   ----",'CLIN Detail list'!H292)</f>
        <v xml:space="preserve">   ----</v>
      </c>
      <c r="E291" s="68" t="str">
        <f>+IF('CLIN Detail list'!I292=0,"   ----",'CLIN Detail list'!I292)</f>
        <v>Mons, Bel</v>
      </c>
      <c r="F291" s="68"/>
      <c r="G291" s="68"/>
      <c r="H291" s="68"/>
      <c r="I291" s="68"/>
      <c r="J291" s="177">
        <f t="shared" si="12"/>
        <v>0</v>
      </c>
      <c r="K291" s="68"/>
      <c r="L291" s="41"/>
      <c r="T291" s="202">
        <f t="shared" si="13"/>
        <v>0</v>
      </c>
      <c r="U291" s="202">
        <f>+'Labour and Options'!S290</f>
        <v>0</v>
      </c>
      <c r="W291" s="202">
        <f>+Travel!L291</f>
        <v>0</v>
      </c>
      <c r="X291" s="202">
        <f>+ODC!K291</f>
        <v>0</v>
      </c>
    </row>
    <row r="292" spans="2:24" hidden="1" x14ac:dyDescent="0.35">
      <c r="B292" s="248" t="str">
        <f>+'CLIN Detail list'!P293</f>
        <v>5.6.24.2    Site Survey (IKM Tools)</v>
      </c>
      <c r="C292" s="68" t="str">
        <f>+IF('CLIN Detail list'!C293=0,"   ----",'CLIN Detail list'!C293)</f>
        <v>SOW § 11.22</v>
      </c>
      <c r="D292" s="68" t="str">
        <f>+IF('CLIN Detail list'!H293=0,"   ----",'CLIN Detail list'!H293)</f>
        <v xml:space="preserve">   ----</v>
      </c>
      <c r="E292" s="68" t="str">
        <f>+IF('CLIN Detail list'!I293=0,"   ----",'CLIN Detail list'!I293)</f>
        <v>Mons, Bel</v>
      </c>
      <c r="F292" s="68"/>
      <c r="G292" s="68"/>
      <c r="H292" s="68"/>
      <c r="I292" s="68"/>
      <c r="J292" s="177">
        <f t="shared" ref="J292:J355" si="14">+T292</f>
        <v>0</v>
      </c>
      <c r="K292" s="68"/>
      <c r="L292" s="41"/>
      <c r="T292" s="202">
        <f t="shared" si="13"/>
        <v>0</v>
      </c>
      <c r="U292" s="202">
        <f>+'Labour and Options'!S291</f>
        <v>0</v>
      </c>
      <c r="W292" s="202">
        <f>+Travel!L292</f>
        <v>0</v>
      </c>
      <c r="X292" s="202">
        <f>+ODC!K292</f>
        <v>0</v>
      </c>
    </row>
    <row r="293" spans="2:24" hidden="1" x14ac:dyDescent="0.35">
      <c r="B293" s="248" t="str">
        <f>+'CLIN Detail list'!P294</f>
        <v>5.6.24.3    Support Site Activation (ON &amp; PBN)</v>
      </c>
      <c r="C293" s="68" t="str">
        <f>+IF('CLIN Detail list'!C294=0,"   ----",'CLIN Detail list'!C294)</f>
        <v>SOW § 11.3.2</v>
      </c>
      <c r="D293" s="68" t="str">
        <f>+IF('CLIN Detail list'!H294=0,"   ----",'CLIN Detail list'!H294)</f>
        <v xml:space="preserve">   ----</v>
      </c>
      <c r="E293" s="68" t="str">
        <f>+IF('CLIN Detail list'!I294=0,"   ----",'CLIN Detail list'!I294)</f>
        <v>Mons, Bel</v>
      </c>
      <c r="F293" s="68"/>
      <c r="G293" s="68"/>
      <c r="H293" s="68"/>
      <c r="I293" s="68"/>
      <c r="J293" s="177">
        <f t="shared" si="14"/>
        <v>0</v>
      </c>
      <c r="K293" s="68"/>
      <c r="L293" s="41"/>
      <c r="T293" s="202">
        <f t="shared" si="13"/>
        <v>0</v>
      </c>
      <c r="U293" s="202">
        <f>+'Labour and Options'!S292</f>
        <v>0</v>
      </c>
      <c r="W293" s="202">
        <f>+Travel!L293</f>
        <v>0</v>
      </c>
      <c r="X293" s="202">
        <f>+ODC!K293</f>
        <v>0</v>
      </c>
    </row>
    <row r="294" spans="2:24" hidden="1" x14ac:dyDescent="0.35">
      <c r="B294" s="248" t="str">
        <f>+'CLIN Detail list'!P295</f>
        <v>5.6.24.4    Migration Tool configuration / customization</v>
      </c>
      <c r="C294" s="68" t="str">
        <f>+IF('CLIN Detail list'!C295=0,"   ----",'CLIN Detail list'!C295)</f>
        <v>SOW § 8</v>
      </c>
      <c r="D294" s="68" t="str">
        <f>+IF('CLIN Detail list'!H295=0,"   ----",'CLIN Detail list'!H295)</f>
        <v xml:space="preserve">   ----</v>
      </c>
      <c r="E294" s="68" t="str">
        <f>+IF('CLIN Detail list'!I295=0,"   ----",'CLIN Detail list'!I295)</f>
        <v>Mons, Bel</v>
      </c>
      <c r="F294" s="68"/>
      <c r="G294" s="68"/>
      <c r="H294" s="68"/>
      <c r="I294" s="68"/>
      <c r="J294" s="177">
        <f t="shared" si="14"/>
        <v>0</v>
      </c>
      <c r="K294" s="68"/>
      <c r="L294" s="41"/>
      <c r="T294" s="202">
        <f t="shared" si="13"/>
        <v>0</v>
      </c>
      <c r="U294" s="202">
        <f>+'Labour and Options'!S293</f>
        <v>0</v>
      </c>
      <c r="W294" s="202">
        <f>+Travel!L294</f>
        <v>0</v>
      </c>
      <c r="X294" s="202">
        <f>+ODC!K294</f>
        <v>0</v>
      </c>
    </row>
    <row r="295" spans="2:24" hidden="1" x14ac:dyDescent="0.35">
      <c r="B295" s="248" t="str">
        <f>+'CLIN Detail list'!P296</f>
        <v xml:space="preserve">5.6.24.5    Data Migration </v>
      </c>
      <c r="C295" s="68" t="str">
        <f>+IF('CLIN Detail list'!C296=0,"   ----",'CLIN Detail list'!C296)</f>
        <v>SOW § 8</v>
      </c>
      <c r="D295" s="68" t="str">
        <f>+IF('CLIN Detail list'!H296=0,"   ----",'CLIN Detail list'!H296)</f>
        <v xml:space="preserve">   ----</v>
      </c>
      <c r="E295" s="68" t="str">
        <f>+IF('CLIN Detail list'!I296=0,"   ----",'CLIN Detail list'!I296)</f>
        <v>Mons, Bel</v>
      </c>
      <c r="F295" s="68"/>
      <c r="G295" s="68"/>
      <c r="H295" s="68"/>
      <c r="I295" s="68"/>
      <c r="J295" s="177">
        <f t="shared" si="14"/>
        <v>0</v>
      </c>
      <c r="K295" s="68"/>
      <c r="L295" s="41"/>
      <c r="T295" s="202">
        <f t="shared" si="13"/>
        <v>0</v>
      </c>
      <c r="U295" s="202">
        <f>+'Labour and Options'!S294</f>
        <v>0</v>
      </c>
      <c r="W295" s="202">
        <f>+Travel!L295</f>
        <v>0</v>
      </c>
      <c r="X295" s="202">
        <f>+ODC!K295</f>
        <v>0</v>
      </c>
    </row>
    <row r="296" spans="2:24" hidden="1" x14ac:dyDescent="0.35">
      <c r="B296" s="248" t="str">
        <f>+'CLIN Detail list'!P297</f>
        <v>5.6.24.6    Post Migration Information Assurance Test</v>
      </c>
      <c r="C296" s="68" t="str">
        <f>+IF('CLIN Detail list'!C297=0,"   ----",'CLIN Detail list'!C297)</f>
        <v>SOW § 8</v>
      </c>
      <c r="D296" s="68" t="str">
        <f>+IF('CLIN Detail list'!H297=0,"   ----",'CLIN Detail list'!H297)</f>
        <v xml:space="preserve">   ----</v>
      </c>
      <c r="E296" s="68" t="str">
        <f>+IF('CLIN Detail list'!I297=0,"   ----",'CLIN Detail list'!I297)</f>
        <v>Mons, Bel</v>
      </c>
      <c r="F296" s="68"/>
      <c r="G296" s="68"/>
      <c r="H296" s="68"/>
      <c r="I296" s="68"/>
      <c r="J296" s="177">
        <f t="shared" si="14"/>
        <v>0</v>
      </c>
      <c r="K296" s="68"/>
      <c r="L296" s="41"/>
      <c r="T296" s="202">
        <f t="shared" si="13"/>
        <v>0</v>
      </c>
      <c r="U296" s="202">
        <f>+'Labour and Options'!S295</f>
        <v>0</v>
      </c>
      <c r="W296" s="202">
        <f>+Travel!L296</f>
        <v>0</v>
      </c>
      <c r="X296" s="202">
        <f>+ODC!K296</f>
        <v>0</v>
      </c>
    </row>
    <row r="297" spans="2:24" hidden="1" x14ac:dyDescent="0.35">
      <c r="B297" s="248" t="str">
        <f>+'CLIN Detail list'!P298</f>
        <v>5.6.24.7    Performance Tests, Test</v>
      </c>
      <c r="C297" s="68" t="str">
        <f>+IF('CLIN Detail list'!C298=0,"   ----",'CLIN Detail list'!C298)</f>
        <v>SOW § 15</v>
      </c>
      <c r="D297" s="68" t="str">
        <f>+IF('CLIN Detail list'!H298=0,"   ----",'CLIN Detail list'!H298)</f>
        <v xml:space="preserve">   ----</v>
      </c>
      <c r="E297" s="68" t="str">
        <f>+IF('CLIN Detail list'!I298=0,"   ----",'CLIN Detail list'!I298)</f>
        <v>Mons, Bel</v>
      </c>
      <c r="F297" s="68"/>
      <c r="G297" s="68"/>
      <c r="H297" s="68"/>
      <c r="I297" s="68"/>
      <c r="J297" s="177">
        <f t="shared" si="14"/>
        <v>0</v>
      </c>
      <c r="K297" s="68"/>
      <c r="L297" s="41"/>
      <c r="T297" s="202">
        <f t="shared" si="13"/>
        <v>0</v>
      </c>
      <c r="U297" s="202">
        <f>+'Labour and Options'!S296</f>
        <v>0</v>
      </c>
      <c r="W297" s="202">
        <f>+Travel!L297</f>
        <v>0</v>
      </c>
      <c r="X297" s="202">
        <f>+ODC!K297</f>
        <v>0</v>
      </c>
    </row>
    <row r="298" spans="2:24" hidden="1" x14ac:dyDescent="0.35">
      <c r="B298" s="248" t="str">
        <f>+'CLIN Detail list'!P299</f>
        <v>5.6.24.8    Site Acceptance Test</v>
      </c>
      <c r="C298" s="68" t="str">
        <f>+IF('CLIN Detail list'!C299=0,"   ----",'CLIN Detail list'!C299)</f>
        <v>SOW § 15</v>
      </c>
      <c r="D298" s="68" t="str">
        <f>+IF('CLIN Detail list'!H299=0,"   ----",'CLIN Detail list'!H299)</f>
        <v xml:space="preserve">   ----</v>
      </c>
      <c r="E298" s="68" t="str">
        <f>+IF('CLIN Detail list'!I299=0,"   ----",'CLIN Detail list'!I299)</f>
        <v>Mons, Bel</v>
      </c>
      <c r="F298" s="68"/>
      <c r="G298" s="68"/>
      <c r="H298" s="68"/>
      <c r="I298" s="68"/>
      <c r="J298" s="177">
        <f t="shared" si="14"/>
        <v>0</v>
      </c>
      <c r="K298" s="68"/>
      <c r="L298" s="41"/>
      <c r="T298" s="202">
        <f t="shared" si="13"/>
        <v>0</v>
      </c>
      <c r="U298" s="202">
        <f>+'Labour and Options'!S297</f>
        <v>0</v>
      </c>
      <c r="W298" s="202">
        <f>+Travel!L298</f>
        <v>0</v>
      </c>
      <c r="X298" s="202">
        <f>+ODC!K298</f>
        <v>0</v>
      </c>
    </row>
    <row r="299" spans="2:24" x14ac:dyDescent="0.35">
      <c r="B299" s="248" t="str">
        <f>+'CLIN Detail list'!P300</f>
        <v>5.6.25    SER 25 : NDC Rome</v>
      </c>
      <c r="C299" s="68" t="str">
        <f>+IF('CLIN Detail list'!C300=0,"   ----",'CLIN Detail list'!C300)</f>
        <v xml:space="preserve">   ----</v>
      </c>
      <c r="D299" s="68" t="str">
        <f>+IF('CLIN Detail list'!H300=0,"   ----",'CLIN Detail list'!H300)</f>
        <v>DAEDC + 18 Months</v>
      </c>
      <c r="E299" s="68" t="str">
        <f>+IF('CLIN Detail list'!I300=0,"   ----",'CLIN Detail list'!I300)</f>
        <v>Mons, Bel</v>
      </c>
      <c r="F299" s="68"/>
      <c r="G299" s="68"/>
      <c r="H299" s="68"/>
      <c r="I299" s="68"/>
      <c r="J299" s="177">
        <f t="shared" si="14"/>
        <v>0</v>
      </c>
      <c r="K299" s="68"/>
      <c r="L299" s="41"/>
      <c r="T299" s="202">
        <f t="shared" si="13"/>
        <v>0</v>
      </c>
      <c r="U299" s="202">
        <f>+'Labour and Options'!S298</f>
        <v>0</v>
      </c>
      <c r="W299" s="202">
        <f>+Travel!L299</f>
        <v>0</v>
      </c>
      <c r="X299" s="202">
        <f>+ODC!K299</f>
        <v>0</v>
      </c>
    </row>
    <row r="300" spans="2:24" hidden="1" x14ac:dyDescent="0.35">
      <c r="B300" s="248" t="str">
        <f>+'CLIN Detail list'!P301</f>
        <v>5.6.25.1    Pre Migration Meeting</v>
      </c>
      <c r="C300" s="68" t="str">
        <f>+IF('CLIN Detail list'!C301=0,"   ----",'CLIN Detail list'!C301)</f>
        <v>SOW § 8</v>
      </c>
      <c r="D300" s="68" t="str">
        <f>+IF('CLIN Detail list'!H301=0,"   ----",'CLIN Detail list'!H301)</f>
        <v xml:space="preserve">   ----</v>
      </c>
      <c r="E300" s="68" t="str">
        <f>+IF('CLIN Detail list'!I301=0,"   ----",'CLIN Detail list'!I301)</f>
        <v>Mons, Bel</v>
      </c>
      <c r="F300" s="68"/>
      <c r="G300" s="68"/>
      <c r="H300" s="68"/>
      <c r="I300" s="68"/>
      <c r="J300" s="177">
        <f t="shared" si="14"/>
        <v>0</v>
      </c>
      <c r="K300" s="68"/>
      <c r="L300" s="41"/>
      <c r="T300" s="202">
        <f t="shared" si="13"/>
        <v>0</v>
      </c>
      <c r="U300" s="202">
        <f>+'Labour and Options'!S299</f>
        <v>0</v>
      </c>
      <c r="W300" s="202">
        <f>+Travel!L300</f>
        <v>0</v>
      </c>
      <c r="X300" s="202">
        <f>+ODC!K300</f>
        <v>0</v>
      </c>
    </row>
    <row r="301" spans="2:24" hidden="1" x14ac:dyDescent="0.35">
      <c r="B301" s="248" t="str">
        <f>+'CLIN Detail list'!P302</f>
        <v>5.6.25.2    Site Survey (IKM Tools)</v>
      </c>
      <c r="C301" s="68" t="str">
        <f>+IF('CLIN Detail list'!C302=0,"   ----",'CLIN Detail list'!C302)</f>
        <v>SOW § 11.22</v>
      </c>
      <c r="D301" s="68" t="str">
        <f>+IF('CLIN Detail list'!H302=0,"   ----",'CLIN Detail list'!H302)</f>
        <v xml:space="preserve">   ----</v>
      </c>
      <c r="E301" s="68" t="str">
        <f>+IF('CLIN Detail list'!I302=0,"   ----",'CLIN Detail list'!I302)</f>
        <v>Mons, Bel</v>
      </c>
      <c r="F301" s="68"/>
      <c r="G301" s="68"/>
      <c r="H301" s="68"/>
      <c r="I301" s="68"/>
      <c r="J301" s="177">
        <f t="shared" si="14"/>
        <v>0</v>
      </c>
      <c r="K301" s="68"/>
      <c r="L301" s="41"/>
      <c r="T301" s="202">
        <f t="shared" si="13"/>
        <v>0</v>
      </c>
      <c r="U301" s="202">
        <f>+'Labour and Options'!S300</f>
        <v>0</v>
      </c>
      <c r="W301" s="202">
        <f>+Travel!L301</f>
        <v>0</v>
      </c>
      <c r="X301" s="202">
        <f>+ODC!K301</f>
        <v>0</v>
      </c>
    </row>
    <row r="302" spans="2:24" hidden="1" x14ac:dyDescent="0.35">
      <c r="B302" s="248" t="str">
        <f>+'CLIN Detail list'!P303</f>
        <v>5.6.25.3    Support Site Activation (ON &amp; PBN)</v>
      </c>
      <c r="C302" s="68" t="str">
        <f>+IF('CLIN Detail list'!C303=0,"   ----",'CLIN Detail list'!C303)</f>
        <v>SOW § 11.3.2</v>
      </c>
      <c r="D302" s="68" t="str">
        <f>+IF('CLIN Detail list'!H303=0,"   ----",'CLIN Detail list'!H303)</f>
        <v xml:space="preserve">   ----</v>
      </c>
      <c r="E302" s="68" t="str">
        <f>+IF('CLIN Detail list'!I303=0,"   ----",'CLIN Detail list'!I303)</f>
        <v>Mons, Bel</v>
      </c>
      <c r="F302" s="68"/>
      <c r="G302" s="68"/>
      <c r="H302" s="68"/>
      <c r="I302" s="68"/>
      <c r="J302" s="177">
        <f t="shared" si="14"/>
        <v>0</v>
      </c>
      <c r="K302" s="68"/>
      <c r="L302" s="41"/>
      <c r="T302" s="202">
        <f t="shared" si="13"/>
        <v>0</v>
      </c>
      <c r="U302" s="202">
        <f>+'Labour and Options'!S301</f>
        <v>0</v>
      </c>
      <c r="W302" s="202">
        <f>+Travel!L302</f>
        <v>0</v>
      </c>
      <c r="X302" s="202">
        <f>+ODC!K302</f>
        <v>0</v>
      </c>
    </row>
    <row r="303" spans="2:24" hidden="1" x14ac:dyDescent="0.35">
      <c r="B303" s="248" t="str">
        <f>+'CLIN Detail list'!P304</f>
        <v>5.6.25.4    Migration Tool configuration / customization</v>
      </c>
      <c r="C303" s="68" t="str">
        <f>+IF('CLIN Detail list'!C304=0,"   ----",'CLIN Detail list'!C304)</f>
        <v>SOW § 8</v>
      </c>
      <c r="D303" s="68" t="str">
        <f>+IF('CLIN Detail list'!H304=0,"   ----",'CLIN Detail list'!H304)</f>
        <v xml:space="preserve">   ----</v>
      </c>
      <c r="E303" s="68" t="str">
        <f>+IF('CLIN Detail list'!I304=0,"   ----",'CLIN Detail list'!I304)</f>
        <v>Mons, Bel</v>
      </c>
      <c r="F303" s="68"/>
      <c r="G303" s="68"/>
      <c r="H303" s="68"/>
      <c r="I303" s="68"/>
      <c r="J303" s="177">
        <f t="shared" si="14"/>
        <v>0</v>
      </c>
      <c r="K303" s="68"/>
      <c r="L303" s="41"/>
      <c r="T303" s="202">
        <f t="shared" si="13"/>
        <v>0</v>
      </c>
      <c r="U303" s="202">
        <f>+'Labour and Options'!S302</f>
        <v>0</v>
      </c>
      <c r="W303" s="202">
        <f>+Travel!L303</f>
        <v>0</v>
      </c>
      <c r="X303" s="202">
        <f>+ODC!K303</f>
        <v>0</v>
      </c>
    </row>
    <row r="304" spans="2:24" hidden="1" x14ac:dyDescent="0.35">
      <c r="B304" s="248" t="str">
        <f>+'CLIN Detail list'!P305</f>
        <v xml:space="preserve">5.6.25.5    Data Migration </v>
      </c>
      <c r="C304" s="68" t="str">
        <f>+IF('CLIN Detail list'!C305=0,"   ----",'CLIN Detail list'!C305)</f>
        <v>SOW § 8</v>
      </c>
      <c r="D304" s="68" t="str">
        <f>+IF('CLIN Detail list'!H305=0,"   ----",'CLIN Detail list'!H305)</f>
        <v xml:space="preserve">   ----</v>
      </c>
      <c r="E304" s="68" t="str">
        <f>+IF('CLIN Detail list'!I305=0,"   ----",'CLIN Detail list'!I305)</f>
        <v>Mons, Bel</v>
      </c>
      <c r="F304" s="68"/>
      <c r="G304" s="68"/>
      <c r="H304" s="68"/>
      <c r="I304" s="68"/>
      <c r="J304" s="177">
        <f t="shared" si="14"/>
        <v>0</v>
      </c>
      <c r="K304" s="68"/>
      <c r="L304" s="41"/>
      <c r="T304" s="202">
        <f t="shared" si="13"/>
        <v>0</v>
      </c>
      <c r="U304" s="202">
        <f>+'Labour and Options'!S303</f>
        <v>0</v>
      </c>
      <c r="W304" s="202">
        <f>+Travel!L304</f>
        <v>0</v>
      </c>
      <c r="X304" s="202">
        <f>+ODC!K304</f>
        <v>0</v>
      </c>
    </row>
    <row r="305" spans="2:24" hidden="1" x14ac:dyDescent="0.35">
      <c r="B305" s="248" t="str">
        <f>+'CLIN Detail list'!P306</f>
        <v>5.6.25.6    Post Migration Information Assurance Test</v>
      </c>
      <c r="C305" s="68" t="str">
        <f>+IF('CLIN Detail list'!C306=0,"   ----",'CLIN Detail list'!C306)</f>
        <v>SOW § 8</v>
      </c>
      <c r="D305" s="68" t="str">
        <f>+IF('CLIN Detail list'!H306=0,"   ----",'CLIN Detail list'!H306)</f>
        <v xml:space="preserve">   ----</v>
      </c>
      <c r="E305" s="68" t="str">
        <f>+IF('CLIN Detail list'!I306=0,"   ----",'CLIN Detail list'!I306)</f>
        <v>Mons, Bel</v>
      </c>
      <c r="F305" s="68"/>
      <c r="G305" s="68"/>
      <c r="H305" s="68"/>
      <c r="I305" s="68"/>
      <c r="J305" s="177">
        <f t="shared" si="14"/>
        <v>0</v>
      </c>
      <c r="K305" s="68"/>
      <c r="L305" s="41"/>
      <c r="T305" s="202">
        <f t="shared" si="13"/>
        <v>0</v>
      </c>
      <c r="U305" s="202">
        <f>+'Labour and Options'!S304</f>
        <v>0</v>
      </c>
      <c r="W305" s="202">
        <f>+Travel!L305</f>
        <v>0</v>
      </c>
      <c r="X305" s="202">
        <f>+ODC!K305</f>
        <v>0</v>
      </c>
    </row>
    <row r="306" spans="2:24" hidden="1" x14ac:dyDescent="0.35">
      <c r="B306" s="248" t="str">
        <f>+'CLIN Detail list'!P307</f>
        <v>5.6.25.7    Performance Tests, Test</v>
      </c>
      <c r="C306" s="68" t="str">
        <f>+IF('CLIN Detail list'!C307=0,"   ----",'CLIN Detail list'!C307)</f>
        <v>SOW § 15</v>
      </c>
      <c r="D306" s="68" t="str">
        <f>+IF('CLIN Detail list'!H307=0,"   ----",'CLIN Detail list'!H307)</f>
        <v xml:space="preserve">   ----</v>
      </c>
      <c r="E306" s="68" t="str">
        <f>+IF('CLIN Detail list'!I307=0,"   ----",'CLIN Detail list'!I307)</f>
        <v>Mons, Bel</v>
      </c>
      <c r="F306" s="68"/>
      <c r="G306" s="68"/>
      <c r="H306" s="68"/>
      <c r="I306" s="68"/>
      <c r="J306" s="177">
        <f t="shared" si="14"/>
        <v>0</v>
      </c>
      <c r="K306" s="68"/>
      <c r="L306" s="41"/>
      <c r="T306" s="202">
        <f t="shared" si="13"/>
        <v>0</v>
      </c>
      <c r="U306" s="202">
        <f>+'Labour and Options'!S305</f>
        <v>0</v>
      </c>
      <c r="W306" s="202">
        <f>+Travel!L306</f>
        <v>0</v>
      </c>
      <c r="X306" s="202">
        <f>+ODC!K306</f>
        <v>0</v>
      </c>
    </row>
    <row r="307" spans="2:24" hidden="1" x14ac:dyDescent="0.35">
      <c r="B307" s="248" t="str">
        <f>+'CLIN Detail list'!P308</f>
        <v>5.6.25.8    Site Acceptance Test</v>
      </c>
      <c r="C307" s="68" t="str">
        <f>+IF('CLIN Detail list'!C308=0,"   ----",'CLIN Detail list'!C308)</f>
        <v>SOW § 15</v>
      </c>
      <c r="D307" s="68" t="str">
        <f>+IF('CLIN Detail list'!H308=0,"   ----",'CLIN Detail list'!H308)</f>
        <v xml:space="preserve">   ----</v>
      </c>
      <c r="E307" s="68" t="str">
        <f>+IF('CLIN Detail list'!I308=0,"   ----",'CLIN Detail list'!I308)</f>
        <v>Mons, Bel</v>
      </c>
      <c r="F307" s="68"/>
      <c r="G307" s="68"/>
      <c r="H307" s="68"/>
      <c r="I307" s="68"/>
      <c r="J307" s="177">
        <f t="shared" si="14"/>
        <v>0</v>
      </c>
      <c r="K307" s="68"/>
      <c r="L307" s="41"/>
      <c r="T307" s="202">
        <f t="shared" si="13"/>
        <v>0</v>
      </c>
      <c r="U307" s="202">
        <f>+'Labour and Options'!S306</f>
        <v>0</v>
      </c>
      <c r="W307" s="202">
        <f>+Travel!L307</f>
        <v>0</v>
      </c>
      <c r="X307" s="202">
        <f>+ODC!K307</f>
        <v>0</v>
      </c>
    </row>
    <row r="308" spans="2:24" x14ac:dyDescent="0.35">
      <c r="B308" s="248" t="str">
        <f>+'CLIN Detail list'!P309</f>
        <v>5.6.26    SER 26 : HQ SACT</v>
      </c>
      <c r="C308" s="68" t="str">
        <f>+IF('CLIN Detail list'!C309=0,"   ----",'CLIN Detail list'!C309)</f>
        <v xml:space="preserve">   ----</v>
      </c>
      <c r="D308" s="68" t="str">
        <f>+IF('CLIN Detail list'!H309=0,"   ----",'CLIN Detail list'!H309)</f>
        <v>DAEDC + 18 Months</v>
      </c>
      <c r="E308" s="68" t="str">
        <f>+IF('CLIN Detail list'!I309=0,"   ----",'CLIN Detail list'!I309)</f>
        <v>Mons, Bel</v>
      </c>
      <c r="F308" s="68"/>
      <c r="G308" s="68"/>
      <c r="H308" s="68"/>
      <c r="I308" s="68"/>
      <c r="J308" s="177">
        <f t="shared" si="14"/>
        <v>0</v>
      </c>
      <c r="K308" s="68"/>
      <c r="L308" s="41"/>
      <c r="T308" s="202">
        <f t="shared" si="13"/>
        <v>0</v>
      </c>
      <c r="U308" s="202">
        <f>+'Labour and Options'!S307</f>
        <v>0</v>
      </c>
      <c r="W308" s="202">
        <f>+Travel!L308</f>
        <v>0</v>
      </c>
      <c r="X308" s="202">
        <f>+ODC!K308</f>
        <v>0</v>
      </c>
    </row>
    <row r="309" spans="2:24" hidden="1" x14ac:dyDescent="0.35">
      <c r="B309" s="248" t="str">
        <f>+'CLIN Detail list'!P310</f>
        <v>5.6.26.1    Pre Migration Meeting</v>
      </c>
      <c r="C309" s="68" t="str">
        <f>+IF('CLIN Detail list'!C310=0,"   ----",'CLIN Detail list'!C310)</f>
        <v>SOW § 8</v>
      </c>
      <c r="D309" s="68" t="str">
        <f>+IF('CLIN Detail list'!H310=0,"   ----",'CLIN Detail list'!H310)</f>
        <v xml:space="preserve">   ----</v>
      </c>
      <c r="E309" s="68" t="str">
        <f>+IF('CLIN Detail list'!I310=0,"   ----",'CLIN Detail list'!I310)</f>
        <v>Mons, Bel</v>
      </c>
      <c r="F309" s="68"/>
      <c r="G309" s="68"/>
      <c r="H309" s="68"/>
      <c r="I309" s="68"/>
      <c r="J309" s="177">
        <f t="shared" si="14"/>
        <v>0</v>
      </c>
      <c r="K309" s="68"/>
      <c r="L309" s="41"/>
      <c r="T309" s="202">
        <f t="shared" si="13"/>
        <v>0</v>
      </c>
      <c r="U309" s="202">
        <f>+'Labour and Options'!S308</f>
        <v>0</v>
      </c>
      <c r="W309" s="202">
        <f>+Travel!L309</f>
        <v>0</v>
      </c>
      <c r="X309" s="202">
        <f>+ODC!K309</f>
        <v>0</v>
      </c>
    </row>
    <row r="310" spans="2:24" hidden="1" x14ac:dyDescent="0.35">
      <c r="B310" s="248" t="str">
        <f>+'CLIN Detail list'!P311</f>
        <v>5.6.26.2    Site Survey (IKM Tools)</v>
      </c>
      <c r="C310" s="68" t="str">
        <f>+IF('CLIN Detail list'!C311=0,"   ----",'CLIN Detail list'!C311)</f>
        <v>SOW § 11.22</v>
      </c>
      <c r="D310" s="68" t="str">
        <f>+IF('CLIN Detail list'!H311=0,"   ----",'CLIN Detail list'!H311)</f>
        <v xml:space="preserve">   ----</v>
      </c>
      <c r="E310" s="68" t="str">
        <f>+IF('CLIN Detail list'!I311=0,"   ----",'CLIN Detail list'!I311)</f>
        <v>Mons, Bel</v>
      </c>
      <c r="F310" s="68"/>
      <c r="G310" s="68"/>
      <c r="H310" s="68"/>
      <c r="I310" s="68"/>
      <c r="J310" s="177">
        <f t="shared" si="14"/>
        <v>0</v>
      </c>
      <c r="K310" s="68"/>
      <c r="L310" s="41"/>
      <c r="T310" s="202">
        <f t="shared" si="13"/>
        <v>0</v>
      </c>
      <c r="U310" s="202">
        <f>+'Labour and Options'!S309</f>
        <v>0</v>
      </c>
      <c r="W310" s="202">
        <f>+Travel!L310</f>
        <v>0</v>
      </c>
      <c r="X310" s="202">
        <f>+ODC!K310</f>
        <v>0</v>
      </c>
    </row>
    <row r="311" spans="2:24" hidden="1" x14ac:dyDescent="0.35">
      <c r="B311" s="248" t="str">
        <f>+'CLIN Detail list'!P312</f>
        <v>5.6.26.3    Support Site Activation (ON &amp; PBN)</v>
      </c>
      <c r="C311" s="68" t="str">
        <f>+IF('CLIN Detail list'!C312=0,"   ----",'CLIN Detail list'!C312)</f>
        <v>SOW § 11.3.2</v>
      </c>
      <c r="D311" s="68" t="str">
        <f>+IF('CLIN Detail list'!H312=0,"   ----",'CLIN Detail list'!H312)</f>
        <v xml:space="preserve">   ----</v>
      </c>
      <c r="E311" s="68" t="str">
        <f>+IF('CLIN Detail list'!I312=0,"   ----",'CLIN Detail list'!I312)</f>
        <v>Mons, Bel</v>
      </c>
      <c r="F311" s="68"/>
      <c r="G311" s="68"/>
      <c r="H311" s="68"/>
      <c r="I311" s="68"/>
      <c r="J311" s="177">
        <f t="shared" si="14"/>
        <v>0</v>
      </c>
      <c r="K311" s="68"/>
      <c r="L311" s="41"/>
      <c r="T311" s="202">
        <f t="shared" si="13"/>
        <v>0</v>
      </c>
      <c r="U311" s="202">
        <f>+'Labour and Options'!S310</f>
        <v>0</v>
      </c>
      <c r="W311" s="202">
        <f>+Travel!L311</f>
        <v>0</v>
      </c>
      <c r="X311" s="202">
        <f>+ODC!K311</f>
        <v>0</v>
      </c>
    </row>
    <row r="312" spans="2:24" hidden="1" x14ac:dyDescent="0.35">
      <c r="B312" s="248" t="str">
        <f>+'CLIN Detail list'!P313</f>
        <v>5.6.26.4    Migration Tool configuration / customization</v>
      </c>
      <c r="C312" s="68" t="str">
        <f>+IF('CLIN Detail list'!C313=0,"   ----",'CLIN Detail list'!C313)</f>
        <v>SOW § 8</v>
      </c>
      <c r="D312" s="68" t="str">
        <f>+IF('CLIN Detail list'!H313=0,"   ----",'CLIN Detail list'!H313)</f>
        <v xml:space="preserve">   ----</v>
      </c>
      <c r="E312" s="68" t="str">
        <f>+IF('CLIN Detail list'!I313=0,"   ----",'CLIN Detail list'!I313)</f>
        <v>Mons, Bel</v>
      </c>
      <c r="F312" s="68"/>
      <c r="G312" s="68"/>
      <c r="H312" s="68"/>
      <c r="I312" s="68"/>
      <c r="J312" s="177">
        <f t="shared" si="14"/>
        <v>0</v>
      </c>
      <c r="K312" s="68"/>
      <c r="L312" s="41"/>
      <c r="T312" s="202">
        <f t="shared" si="13"/>
        <v>0</v>
      </c>
      <c r="U312" s="202">
        <f>+'Labour and Options'!S311</f>
        <v>0</v>
      </c>
      <c r="W312" s="202">
        <f>+Travel!L312</f>
        <v>0</v>
      </c>
      <c r="X312" s="202">
        <f>+ODC!K312</f>
        <v>0</v>
      </c>
    </row>
    <row r="313" spans="2:24" hidden="1" x14ac:dyDescent="0.35">
      <c r="B313" s="248" t="str">
        <f>+'CLIN Detail list'!P314</f>
        <v xml:space="preserve">5.6.26.5    Data Migration </v>
      </c>
      <c r="C313" s="68" t="str">
        <f>+IF('CLIN Detail list'!C314=0,"   ----",'CLIN Detail list'!C314)</f>
        <v>SOW § 8</v>
      </c>
      <c r="D313" s="68" t="str">
        <f>+IF('CLIN Detail list'!H314=0,"   ----",'CLIN Detail list'!H314)</f>
        <v xml:space="preserve">   ----</v>
      </c>
      <c r="E313" s="68" t="str">
        <f>+IF('CLIN Detail list'!I314=0,"   ----",'CLIN Detail list'!I314)</f>
        <v>Mons, Bel</v>
      </c>
      <c r="F313" s="68"/>
      <c r="G313" s="68"/>
      <c r="H313" s="68"/>
      <c r="I313" s="68"/>
      <c r="J313" s="177">
        <f t="shared" si="14"/>
        <v>0</v>
      </c>
      <c r="K313" s="68"/>
      <c r="L313" s="41"/>
      <c r="T313" s="202">
        <f t="shared" si="13"/>
        <v>0</v>
      </c>
      <c r="U313" s="202">
        <f>+'Labour and Options'!S312</f>
        <v>0</v>
      </c>
      <c r="W313" s="202">
        <f>+Travel!L313</f>
        <v>0</v>
      </c>
      <c r="X313" s="202">
        <f>+ODC!K313</f>
        <v>0</v>
      </c>
    </row>
    <row r="314" spans="2:24" hidden="1" x14ac:dyDescent="0.35">
      <c r="B314" s="248" t="str">
        <f>+'CLIN Detail list'!P315</f>
        <v>5.6.26.6    Post Migration Information Assurance Test</v>
      </c>
      <c r="C314" s="68" t="str">
        <f>+IF('CLIN Detail list'!C315=0,"   ----",'CLIN Detail list'!C315)</f>
        <v>SOW § 8</v>
      </c>
      <c r="D314" s="68" t="str">
        <f>+IF('CLIN Detail list'!H315=0,"   ----",'CLIN Detail list'!H315)</f>
        <v xml:space="preserve">   ----</v>
      </c>
      <c r="E314" s="68" t="str">
        <f>+IF('CLIN Detail list'!I315=0,"   ----",'CLIN Detail list'!I315)</f>
        <v>Mons, Bel</v>
      </c>
      <c r="F314" s="68"/>
      <c r="G314" s="68"/>
      <c r="H314" s="68"/>
      <c r="I314" s="68"/>
      <c r="J314" s="177">
        <f t="shared" si="14"/>
        <v>0</v>
      </c>
      <c r="K314" s="68"/>
      <c r="L314" s="41"/>
      <c r="T314" s="202">
        <f t="shared" si="13"/>
        <v>0</v>
      </c>
      <c r="U314" s="202">
        <f>+'Labour and Options'!S313</f>
        <v>0</v>
      </c>
      <c r="W314" s="202">
        <f>+Travel!L314</f>
        <v>0</v>
      </c>
      <c r="X314" s="202">
        <f>+ODC!K314</f>
        <v>0</v>
      </c>
    </row>
    <row r="315" spans="2:24" hidden="1" x14ac:dyDescent="0.35">
      <c r="B315" s="248" t="str">
        <f>+'CLIN Detail list'!P316</f>
        <v>5.6.26.7    Performance Tests, Test</v>
      </c>
      <c r="C315" s="68" t="str">
        <f>+IF('CLIN Detail list'!C316=0,"   ----",'CLIN Detail list'!C316)</f>
        <v>SOW § 15</v>
      </c>
      <c r="D315" s="68" t="str">
        <f>+IF('CLIN Detail list'!H316=0,"   ----",'CLIN Detail list'!H316)</f>
        <v xml:space="preserve">   ----</v>
      </c>
      <c r="E315" s="68" t="str">
        <f>+IF('CLIN Detail list'!I316=0,"   ----",'CLIN Detail list'!I316)</f>
        <v>Mons, Bel</v>
      </c>
      <c r="F315" s="68"/>
      <c r="G315" s="68"/>
      <c r="H315" s="68"/>
      <c r="I315" s="68"/>
      <c r="J315" s="177">
        <f t="shared" si="14"/>
        <v>0</v>
      </c>
      <c r="K315" s="68"/>
      <c r="L315" s="41"/>
      <c r="T315" s="202">
        <f t="shared" si="13"/>
        <v>0</v>
      </c>
      <c r="U315" s="202">
        <f>+'Labour and Options'!S314</f>
        <v>0</v>
      </c>
      <c r="W315" s="202">
        <f>+Travel!L315</f>
        <v>0</v>
      </c>
      <c r="X315" s="202">
        <f>+ODC!K315</f>
        <v>0</v>
      </c>
    </row>
    <row r="316" spans="2:24" hidden="1" x14ac:dyDescent="0.35">
      <c r="B316" s="248" t="str">
        <f>+'CLIN Detail list'!P317</f>
        <v>5.6.26.8    Site Acceptance Test</v>
      </c>
      <c r="C316" s="68" t="str">
        <f>+IF('CLIN Detail list'!C317=0,"   ----",'CLIN Detail list'!C317)</f>
        <v>SOW § 15</v>
      </c>
      <c r="D316" s="68" t="str">
        <f>+IF('CLIN Detail list'!H317=0,"   ----",'CLIN Detail list'!H317)</f>
        <v xml:space="preserve">   ----</v>
      </c>
      <c r="E316" s="68" t="str">
        <f>+IF('CLIN Detail list'!I317=0,"   ----",'CLIN Detail list'!I317)</f>
        <v>Mons, Bel</v>
      </c>
      <c r="F316" s="68"/>
      <c r="G316" s="68"/>
      <c r="H316" s="68"/>
      <c r="I316" s="68"/>
      <c r="J316" s="177">
        <f t="shared" si="14"/>
        <v>0</v>
      </c>
      <c r="K316" s="68"/>
      <c r="L316" s="41"/>
      <c r="T316" s="202">
        <f t="shared" si="13"/>
        <v>0</v>
      </c>
      <c r="U316" s="202">
        <f>+'Labour and Options'!S315</f>
        <v>0</v>
      </c>
      <c r="W316" s="202">
        <f>+Travel!L316</f>
        <v>0</v>
      </c>
      <c r="X316" s="202">
        <f>+ODC!K316</f>
        <v>0</v>
      </c>
    </row>
    <row r="317" spans="2:24" x14ac:dyDescent="0.35">
      <c r="B317" s="248" t="str">
        <f>+'CLIN Detail list'!P318</f>
        <v>5.6.27    SER 1 : SHAPE Mons (MIR)</v>
      </c>
      <c r="C317" s="68" t="str">
        <f>+IF('CLIN Detail list'!C318=0,"   ----",'CLIN Detail list'!C318)</f>
        <v xml:space="preserve">   ----</v>
      </c>
      <c r="D317" s="68" t="str">
        <f>+IF('CLIN Detail list'!H318=0,"   ----",'CLIN Detail list'!H318)</f>
        <v>DAEDC + 18 Months</v>
      </c>
      <c r="E317" s="68" t="str">
        <f>+IF('CLIN Detail list'!I318=0,"   ----",'CLIN Detail list'!I318)</f>
        <v>Mons, Bel</v>
      </c>
      <c r="F317" s="68"/>
      <c r="G317" s="68"/>
      <c r="H317" s="68"/>
      <c r="I317" s="68"/>
      <c r="J317" s="177">
        <f t="shared" si="14"/>
        <v>0</v>
      </c>
      <c r="K317" s="68"/>
      <c r="L317" s="41"/>
      <c r="T317" s="202">
        <f t="shared" si="13"/>
        <v>0</v>
      </c>
      <c r="U317" s="202">
        <f>+'Labour and Options'!S316</f>
        <v>0</v>
      </c>
      <c r="W317" s="202">
        <f>+Travel!L317</f>
        <v>0</v>
      </c>
      <c r="X317" s="202">
        <f>+ODC!K317</f>
        <v>0</v>
      </c>
    </row>
    <row r="318" spans="2:24" hidden="1" x14ac:dyDescent="0.35">
      <c r="B318" s="248" t="str">
        <f>+'CLIN Detail list'!P319</f>
        <v>5.6.27.1    Pre Migration Meeting</v>
      </c>
      <c r="C318" s="68" t="str">
        <f>+IF('CLIN Detail list'!C319=0,"   ----",'CLIN Detail list'!C319)</f>
        <v>SOW § 8</v>
      </c>
      <c r="D318" s="68" t="str">
        <f>+IF('CLIN Detail list'!H319=0,"   ----",'CLIN Detail list'!H319)</f>
        <v xml:space="preserve">   ----</v>
      </c>
      <c r="E318" s="68" t="str">
        <f>+IF('CLIN Detail list'!I319=0,"   ----",'CLIN Detail list'!I319)</f>
        <v>Mons, Bel</v>
      </c>
      <c r="F318" s="68"/>
      <c r="G318" s="68"/>
      <c r="H318" s="68"/>
      <c r="I318" s="68"/>
      <c r="J318" s="177">
        <f t="shared" si="14"/>
        <v>0</v>
      </c>
      <c r="K318" s="68"/>
      <c r="L318" s="41"/>
      <c r="T318" s="202">
        <f t="shared" si="13"/>
        <v>0</v>
      </c>
      <c r="U318" s="202">
        <f>+'Labour and Options'!S317</f>
        <v>0</v>
      </c>
      <c r="W318" s="202">
        <f>+Travel!L318</f>
        <v>0</v>
      </c>
      <c r="X318" s="202">
        <f>+ODC!K318</f>
        <v>0</v>
      </c>
    </row>
    <row r="319" spans="2:24" hidden="1" x14ac:dyDescent="0.35">
      <c r="B319" s="248" t="str">
        <f>+'CLIN Detail list'!P320</f>
        <v>5.6.27.2    Site Survey (IKM Tools)</v>
      </c>
      <c r="C319" s="68" t="str">
        <f>+IF('CLIN Detail list'!C320=0,"   ----",'CLIN Detail list'!C320)</f>
        <v>SOW § 11.22</v>
      </c>
      <c r="D319" s="68" t="str">
        <f>+IF('CLIN Detail list'!H320=0,"   ----",'CLIN Detail list'!H320)</f>
        <v xml:space="preserve">   ----</v>
      </c>
      <c r="E319" s="68" t="str">
        <f>+IF('CLIN Detail list'!I320=0,"   ----",'CLIN Detail list'!I320)</f>
        <v>Mons, Bel</v>
      </c>
      <c r="F319" s="68"/>
      <c r="G319" s="68"/>
      <c r="H319" s="68"/>
      <c r="I319" s="68"/>
      <c r="J319" s="177">
        <f t="shared" si="14"/>
        <v>0</v>
      </c>
      <c r="K319" s="68"/>
      <c r="L319" s="41"/>
      <c r="T319" s="202">
        <f t="shared" si="13"/>
        <v>0</v>
      </c>
      <c r="U319" s="202">
        <f>+'Labour and Options'!S318</f>
        <v>0</v>
      </c>
      <c r="W319" s="202">
        <f>+Travel!L319</f>
        <v>0</v>
      </c>
      <c r="X319" s="202">
        <f>+ODC!K319</f>
        <v>0</v>
      </c>
    </row>
    <row r="320" spans="2:24" hidden="1" x14ac:dyDescent="0.35">
      <c r="B320" s="248" t="str">
        <f>+'CLIN Detail list'!P321</f>
        <v>5.6.27.3    Support Site Activation (Mission Network)</v>
      </c>
      <c r="C320" s="68" t="str">
        <f>+IF('CLIN Detail list'!C321=0,"   ----",'CLIN Detail list'!C321)</f>
        <v>SOW § 11.3.2</v>
      </c>
      <c r="D320" s="68" t="str">
        <f>+IF('CLIN Detail list'!H321=0,"   ----",'CLIN Detail list'!H321)</f>
        <v xml:space="preserve">   ----</v>
      </c>
      <c r="E320" s="68" t="str">
        <f>+IF('CLIN Detail list'!I321=0,"   ----",'CLIN Detail list'!I321)</f>
        <v>Mons, Bel</v>
      </c>
      <c r="F320" s="68"/>
      <c r="G320" s="68"/>
      <c r="H320" s="68"/>
      <c r="I320" s="68"/>
      <c r="J320" s="177">
        <f t="shared" si="14"/>
        <v>0</v>
      </c>
      <c r="K320" s="68"/>
      <c r="L320" s="41"/>
      <c r="T320" s="202">
        <f t="shared" si="13"/>
        <v>0</v>
      </c>
      <c r="U320" s="202">
        <f>+'Labour and Options'!S319</f>
        <v>0</v>
      </c>
      <c r="W320" s="202">
        <f>+Travel!L320</f>
        <v>0</v>
      </c>
      <c r="X320" s="202">
        <f>+ODC!K320</f>
        <v>0</v>
      </c>
    </row>
    <row r="321" spans="2:24" hidden="1" x14ac:dyDescent="0.35">
      <c r="B321" s="248" t="str">
        <f>+'CLIN Detail list'!P322</f>
        <v xml:space="preserve">5.6.27.4    Installation </v>
      </c>
      <c r="C321" s="68" t="str">
        <f>+IF('CLIN Detail list'!C322=0,"   ----",'CLIN Detail list'!C322)</f>
        <v>SOW § 9.1.1</v>
      </c>
      <c r="D321" s="68" t="str">
        <f>+IF('CLIN Detail list'!H322=0,"   ----",'CLIN Detail list'!H322)</f>
        <v xml:space="preserve">   ----</v>
      </c>
      <c r="E321" s="68" t="str">
        <f>+IF('CLIN Detail list'!I322=0,"   ----",'CLIN Detail list'!I322)</f>
        <v>Mons, Bel</v>
      </c>
      <c r="F321" s="68"/>
      <c r="G321" s="68"/>
      <c r="H321" s="68"/>
      <c r="I321" s="68"/>
      <c r="J321" s="177">
        <f t="shared" si="14"/>
        <v>0</v>
      </c>
      <c r="K321" s="68"/>
      <c r="L321" s="41"/>
      <c r="T321" s="202">
        <f t="shared" si="13"/>
        <v>0</v>
      </c>
      <c r="U321" s="202">
        <f>+'Labour and Options'!S320</f>
        <v>0</v>
      </c>
      <c r="W321" s="202">
        <f>+Travel!L321</f>
        <v>0</v>
      </c>
      <c r="X321" s="202">
        <f>+ODC!K321</f>
        <v>0</v>
      </c>
    </row>
    <row r="322" spans="2:24" hidden="1" x14ac:dyDescent="0.35">
      <c r="B322" s="248" t="str">
        <f>+'CLIN Detail list'!P323</f>
        <v>5.6.27.5    Migration Tool configuration / customization</v>
      </c>
      <c r="C322" s="68" t="str">
        <f>+IF('CLIN Detail list'!C323=0,"   ----",'CLIN Detail list'!C323)</f>
        <v>SOW § 8</v>
      </c>
      <c r="D322" s="68" t="str">
        <f>+IF('CLIN Detail list'!H323=0,"   ----",'CLIN Detail list'!H323)</f>
        <v xml:space="preserve">   ----</v>
      </c>
      <c r="E322" s="68" t="str">
        <f>+IF('CLIN Detail list'!I323=0,"   ----",'CLIN Detail list'!I323)</f>
        <v>Mons, Bel</v>
      </c>
      <c r="F322" s="68"/>
      <c r="G322" s="68"/>
      <c r="H322" s="68"/>
      <c r="I322" s="68"/>
      <c r="J322" s="177">
        <f t="shared" si="14"/>
        <v>0</v>
      </c>
      <c r="K322" s="68"/>
      <c r="L322" s="41"/>
      <c r="T322" s="202">
        <f t="shared" si="13"/>
        <v>0</v>
      </c>
      <c r="U322" s="202">
        <f>+'Labour and Options'!S321</f>
        <v>0</v>
      </c>
      <c r="W322" s="202">
        <f>+Travel!L322</f>
        <v>0</v>
      </c>
      <c r="X322" s="202">
        <f>+ODC!K322</f>
        <v>0</v>
      </c>
    </row>
    <row r="323" spans="2:24" hidden="1" x14ac:dyDescent="0.35">
      <c r="B323" s="248" t="str">
        <f>+'CLIN Detail list'!P324</f>
        <v>5.6.27.6    Post Configuration Information Assurance Test</v>
      </c>
      <c r="C323" s="68" t="str">
        <f>+IF('CLIN Detail list'!C324=0,"   ----",'CLIN Detail list'!C324)</f>
        <v>SOW § 16</v>
      </c>
      <c r="D323" s="68" t="str">
        <f>+IF('CLIN Detail list'!H324=0,"   ----",'CLIN Detail list'!H324)</f>
        <v xml:space="preserve">   ----</v>
      </c>
      <c r="E323" s="68" t="str">
        <f>+IF('CLIN Detail list'!I324=0,"   ----",'CLIN Detail list'!I324)</f>
        <v>Mons, Bel</v>
      </c>
      <c r="F323" s="68"/>
      <c r="G323" s="68"/>
      <c r="H323" s="68"/>
      <c r="I323" s="68"/>
      <c r="J323" s="177">
        <f t="shared" si="14"/>
        <v>0</v>
      </c>
      <c r="K323" s="68"/>
      <c r="L323" s="41"/>
      <c r="T323" s="202">
        <f t="shared" si="13"/>
        <v>0</v>
      </c>
      <c r="U323" s="202">
        <f>+'Labour and Options'!S322</f>
        <v>0</v>
      </c>
      <c r="W323" s="202">
        <f>+Travel!L323</f>
        <v>0</v>
      </c>
      <c r="X323" s="202">
        <f>+ODC!K323</f>
        <v>0</v>
      </c>
    </row>
    <row r="324" spans="2:24" hidden="1" x14ac:dyDescent="0.35">
      <c r="B324" s="248" t="str">
        <f>+'CLIN Detail list'!P325</f>
        <v>5.6.27.7    Performance Tests, Test</v>
      </c>
      <c r="C324" s="68" t="str">
        <f>+IF('CLIN Detail list'!C325=0,"   ----",'CLIN Detail list'!C325)</f>
        <v>SOW § 15</v>
      </c>
      <c r="D324" s="68" t="str">
        <f>+IF('CLIN Detail list'!H325=0,"   ----",'CLIN Detail list'!H325)</f>
        <v xml:space="preserve">   ----</v>
      </c>
      <c r="E324" s="68" t="str">
        <f>+IF('CLIN Detail list'!I325=0,"   ----",'CLIN Detail list'!I325)</f>
        <v>Mons, Bel</v>
      </c>
      <c r="F324" s="68"/>
      <c r="G324" s="68"/>
      <c r="H324" s="68"/>
      <c r="I324" s="68"/>
      <c r="J324" s="177">
        <f t="shared" si="14"/>
        <v>0</v>
      </c>
      <c r="K324" s="68"/>
      <c r="L324" s="41"/>
      <c r="T324" s="202">
        <f t="shared" si="13"/>
        <v>0</v>
      </c>
      <c r="U324" s="202">
        <f>+'Labour and Options'!S323</f>
        <v>0</v>
      </c>
      <c r="W324" s="202">
        <f>+Travel!L324</f>
        <v>0</v>
      </c>
      <c r="X324" s="202">
        <f>+ODC!K324</f>
        <v>0</v>
      </c>
    </row>
    <row r="325" spans="2:24" hidden="1" x14ac:dyDescent="0.35">
      <c r="B325" s="248" t="str">
        <f>+'CLIN Detail list'!P326</f>
        <v>5.6.27.8    Site Acceptance Test</v>
      </c>
      <c r="C325" s="68" t="str">
        <f>+IF('CLIN Detail list'!C326=0,"   ----",'CLIN Detail list'!C326)</f>
        <v>SOW § 15</v>
      </c>
      <c r="D325" s="68" t="str">
        <f>+IF('CLIN Detail list'!H326=0,"   ----",'CLIN Detail list'!H326)</f>
        <v xml:space="preserve">   ----</v>
      </c>
      <c r="E325" s="68" t="str">
        <f>+IF('CLIN Detail list'!I326=0,"   ----",'CLIN Detail list'!I326)</f>
        <v>Mons, Bel</v>
      </c>
      <c r="F325" s="68"/>
      <c r="G325" s="68"/>
      <c r="H325" s="68"/>
      <c r="I325" s="68"/>
      <c r="J325" s="177">
        <f t="shared" si="14"/>
        <v>0</v>
      </c>
      <c r="K325" s="68"/>
      <c r="L325" s="41"/>
      <c r="T325" s="202">
        <f t="shared" si="13"/>
        <v>0</v>
      </c>
      <c r="U325" s="202">
        <f>+'Labour and Options'!S324</f>
        <v>0</v>
      </c>
      <c r="W325" s="202">
        <f>+Travel!L325</f>
        <v>0</v>
      </c>
      <c r="X325" s="202">
        <f>+ODC!K325</f>
        <v>0</v>
      </c>
    </row>
    <row r="326" spans="2:24" x14ac:dyDescent="0.35">
      <c r="B326" s="248" t="str">
        <f>+'CLIN Detail list'!P327</f>
        <v>5.6.28    SER 7 : JFC Naples (MIR)</v>
      </c>
      <c r="C326" s="68" t="str">
        <f>+IF('CLIN Detail list'!C327=0,"   ----",'CLIN Detail list'!C327)</f>
        <v xml:space="preserve">   ----</v>
      </c>
      <c r="D326" s="68" t="str">
        <f>+IF('CLIN Detail list'!H327=0,"   ----",'CLIN Detail list'!H327)</f>
        <v>DAEDC + 18 Months</v>
      </c>
      <c r="E326" s="68" t="str">
        <f>+IF('CLIN Detail list'!I327=0,"   ----",'CLIN Detail list'!I327)</f>
        <v>Mons, Bel</v>
      </c>
      <c r="F326" s="68"/>
      <c r="G326" s="68"/>
      <c r="H326" s="68"/>
      <c r="I326" s="68"/>
      <c r="J326" s="177">
        <f t="shared" si="14"/>
        <v>0</v>
      </c>
      <c r="K326" s="68"/>
      <c r="L326" s="41"/>
      <c r="T326" s="202">
        <f t="shared" si="13"/>
        <v>0</v>
      </c>
      <c r="U326" s="202">
        <f>+'Labour and Options'!S325</f>
        <v>0</v>
      </c>
      <c r="W326" s="202">
        <f>+Travel!L326</f>
        <v>0</v>
      </c>
      <c r="X326" s="202">
        <f>+ODC!K326</f>
        <v>0</v>
      </c>
    </row>
    <row r="327" spans="2:24" hidden="1" x14ac:dyDescent="0.35">
      <c r="B327" s="248" t="str">
        <f>+'CLIN Detail list'!P328</f>
        <v>5.6.28.1    Pre Migration Meeting</v>
      </c>
      <c r="C327" s="68" t="str">
        <f>+IF('CLIN Detail list'!C328=0,"   ----",'CLIN Detail list'!C328)</f>
        <v>SOW § 8</v>
      </c>
      <c r="D327" s="68" t="str">
        <f>+IF('CLIN Detail list'!H328=0,"   ----",'CLIN Detail list'!H328)</f>
        <v xml:space="preserve">   ----</v>
      </c>
      <c r="E327" s="68" t="str">
        <f>+IF('CLIN Detail list'!I328=0,"   ----",'CLIN Detail list'!I328)</f>
        <v>Mons, Bel</v>
      </c>
      <c r="F327" s="68"/>
      <c r="G327" s="68"/>
      <c r="H327" s="68"/>
      <c r="I327" s="68"/>
      <c r="J327" s="177">
        <f t="shared" si="14"/>
        <v>0</v>
      </c>
      <c r="K327" s="68"/>
      <c r="L327" s="41"/>
      <c r="T327" s="202">
        <f t="shared" si="13"/>
        <v>0</v>
      </c>
      <c r="U327" s="202">
        <f>+'Labour and Options'!S326</f>
        <v>0</v>
      </c>
      <c r="W327" s="202">
        <f>+Travel!L327</f>
        <v>0</v>
      </c>
      <c r="X327" s="202">
        <f>+ODC!K327</f>
        <v>0</v>
      </c>
    </row>
    <row r="328" spans="2:24" hidden="1" x14ac:dyDescent="0.35">
      <c r="B328" s="248" t="str">
        <f>+'CLIN Detail list'!P329</f>
        <v>5.6.28.2    Site Survey (IKM Tools)</v>
      </c>
      <c r="C328" s="68" t="str">
        <f>+IF('CLIN Detail list'!C329=0,"   ----",'CLIN Detail list'!C329)</f>
        <v>SOW § 11.22</v>
      </c>
      <c r="D328" s="68" t="str">
        <f>+IF('CLIN Detail list'!H329=0,"   ----",'CLIN Detail list'!H329)</f>
        <v xml:space="preserve">   ----</v>
      </c>
      <c r="E328" s="68" t="str">
        <f>+IF('CLIN Detail list'!I329=0,"   ----",'CLIN Detail list'!I329)</f>
        <v>Mons, Bel</v>
      </c>
      <c r="F328" s="68"/>
      <c r="G328" s="68"/>
      <c r="H328" s="68"/>
      <c r="I328" s="68"/>
      <c r="J328" s="177">
        <f t="shared" si="14"/>
        <v>0</v>
      </c>
      <c r="K328" s="68"/>
      <c r="L328" s="41"/>
      <c r="T328" s="202">
        <f t="shared" ref="T328:T391" si="15">SUM(U328:Y328)</f>
        <v>0</v>
      </c>
      <c r="U328" s="202">
        <f>+'Labour and Options'!S327</f>
        <v>0</v>
      </c>
      <c r="W328" s="202">
        <f>+Travel!L328</f>
        <v>0</v>
      </c>
      <c r="X328" s="202">
        <f>+ODC!K328</f>
        <v>0</v>
      </c>
    </row>
    <row r="329" spans="2:24" hidden="1" x14ac:dyDescent="0.35">
      <c r="B329" s="248" t="str">
        <f>+'CLIN Detail list'!P330</f>
        <v>5.6.28.3    Support Site Activation (Mission Network)</v>
      </c>
      <c r="C329" s="68" t="str">
        <f>+IF('CLIN Detail list'!C330=0,"   ----",'CLIN Detail list'!C330)</f>
        <v>SOW § 11.3.2</v>
      </c>
      <c r="D329" s="68" t="str">
        <f>+IF('CLIN Detail list'!H330=0,"   ----",'CLIN Detail list'!H330)</f>
        <v xml:space="preserve">   ----</v>
      </c>
      <c r="E329" s="68" t="str">
        <f>+IF('CLIN Detail list'!I330=0,"   ----",'CLIN Detail list'!I330)</f>
        <v>Mons, Bel</v>
      </c>
      <c r="F329" s="68"/>
      <c r="G329" s="68"/>
      <c r="H329" s="68"/>
      <c r="I329" s="68"/>
      <c r="J329" s="177">
        <f t="shared" si="14"/>
        <v>0</v>
      </c>
      <c r="K329" s="68"/>
      <c r="L329" s="41"/>
      <c r="T329" s="202">
        <f t="shared" si="15"/>
        <v>0</v>
      </c>
      <c r="U329" s="202">
        <f>+'Labour and Options'!S328</f>
        <v>0</v>
      </c>
      <c r="W329" s="202">
        <f>+Travel!L329</f>
        <v>0</v>
      </c>
      <c r="X329" s="202">
        <f>+ODC!K329</f>
        <v>0</v>
      </c>
    </row>
    <row r="330" spans="2:24" hidden="1" x14ac:dyDescent="0.35">
      <c r="B330" s="248" t="str">
        <f>+'CLIN Detail list'!P331</f>
        <v xml:space="preserve">5.6.28.4    Installation </v>
      </c>
      <c r="C330" s="68" t="str">
        <f>+IF('CLIN Detail list'!C331=0,"   ----",'CLIN Detail list'!C331)</f>
        <v>SOW § 9.1.1</v>
      </c>
      <c r="D330" s="68" t="str">
        <f>+IF('CLIN Detail list'!H331=0,"   ----",'CLIN Detail list'!H331)</f>
        <v xml:space="preserve">   ----</v>
      </c>
      <c r="E330" s="68" t="str">
        <f>+IF('CLIN Detail list'!I331=0,"   ----",'CLIN Detail list'!I331)</f>
        <v>Mons, Bel</v>
      </c>
      <c r="F330" s="68"/>
      <c r="G330" s="68"/>
      <c r="H330" s="68"/>
      <c r="I330" s="68"/>
      <c r="J330" s="177">
        <f t="shared" si="14"/>
        <v>0</v>
      </c>
      <c r="K330" s="68"/>
      <c r="L330" s="41"/>
      <c r="T330" s="202">
        <f t="shared" si="15"/>
        <v>0</v>
      </c>
      <c r="U330" s="202">
        <f>+'Labour and Options'!S329</f>
        <v>0</v>
      </c>
      <c r="W330" s="202">
        <f>+Travel!L330</f>
        <v>0</v>
      </c>
      <c r="X330" s="202">
        <f>+ODC!K330</f>
        <v>0</v>
      </c>
    </row>
    <row r="331" spans="2:24" hidden="1" x14ac:dyDescent="0.35">
      <c r="B331" s="248" t="str">
        <f>+'CLIN Detail list'!P332</f>
        <v>5.6.28.5    Migration Tool configuration / customization</v>
      </c>
      <c r="C331" s="68" t="str">
        <f>+IF('CLIN Detail list'!C332=0,"   ----",'CLIN Detail list'!C332)</f>
        <v>SOW § 8</v>
      </c>
      <c r="D331" s="68" t="str">
        <f>+IF('CLIN Detail list'!H332=0,"   ----",'CLIN Detail list'!H332)</f>
        <v xml:space="preserve">   ----</v>
      </c>
      <c r="E331" s="68" t="str">
        <f>+IF('CLIN Detail list'!I332=0,"   ----",'CLIN Detail list'!I332)</f>
        <v>Mons, Bel</v>
      </c>
      <c r="F331" s="68"/>
      <c r="G331" s="68"/>
      <c r="H331" s="68"/>
      <c r="I331" s="68"/>
      <c r="J331" s="177">
        <f t="shared" si="14"/>
        <v>0</v>
      </c>
      <c r="K331" s="68"/>
      <c r="L331" s="41"/>
      <c r="T331" s="202">
        <f t="shared" si="15"/>
        <v>0</v>
      </c>
      <c r="U331" s="202">
        <f>+'Labour and Options'!S330</f>
        <v>0</v>
      </c>
      <c r="W331" s="202">
        <f>+Travel!L331</f>
        <v>0</v>
      </c>
      <c r="X331" s="202">
        <f>+ODC!K331</f>
        <v>0</v>
      </c>
    </row>
    <row r="332" spans="2:24" hidden="1" x14ac:dyDescent="0.35">
      <c r="B332" s="248" t="str">
        <f>+'CLIN Detail list'!P333</f>
        <v>5.6.28.6    Post Configuration Information Assurance Test</v>
      </c>
      <c r="C332" s="68" t="str">
        <f>+IF('CLIN Detail list'!C333=0,"   ----",'CLIN Detail list'!C333)</f>
        <v>SOW § 16</v>
      </c>
      <c r="D332" s="68" t="str">
        <f>+IF('CLIN Detail list'!H333=0,"   ----",'CLIN Detail list'!H333)</f>
        <v xml:space="preserve">   ----</v>
      </c>
      <c r="E332" s="68" t="str">
        <f>+IF('CLIN Detail list'!I333=0,"   ----",'CLIN Detail list'!I333)</f>
        <v>Mons, Bel</v>
      </c>
      <c r="F332" s="68"/>
      <c r="G332" s="68"/>
      <c r="H332" s="68"/>
      <c r="I332" s="68"/>
      <c r="J332" s="177">
        <f t="shared" si="14"/>
        <v>0</v>
      </c>
      <c r="K332" s="68"/>
      <c r="L332" s="41"/>
      <c r="T332" s="202">
        <f t="shared" si="15"/>
        <v>0</v>
      </c>
      <c r="U332" s="202">
        <f>+'Labour and Options'!S331</f>
        <v>0</v>
      </c>
      <c r="W332" s="202">
        <f>+Travel!L332</f>
        <v>0</v>
      </c>
      <c r="X332" s="202">
        <f>+ODC!K332</f>
        <v>0</v>
      </c>
    </row>
    <row r="333" spans="2:24" hidden="1" x14ac:dyDescent="0.35">
      <c r="B333" s="248" t="str">
        <f>+'CLIN Detail list'!P334</f>
        <v>5.6.28.7    Performance Tests, Test</v>
      </c>
      <c r="C333" s="68" t="str">
        <f>+IF('CLIN Detail list'!C334=0,"   ----",'CLIN Detail list'!C334)</f>
        <v>SOW § 15</v>
      </c>
      <c r="D333" s="68" t="str">
        <f>+IF('CLIN Detail list'!H334=0,"   ----",'CLIN Detail list'!H334)</f>
        <v xml:space="preserve">   ----</v>
      </c>
      <c r="E333" s="68" t="str">
        <f>+IF('CLIN Detail list'!I334=0,"   ----",'CLIN Detail list'!I334)</f>
        <v>Mons, Bel</v>
      </c>
      <c r="F333" s="68"/>
      <c r="G333" s="68"/>
      <c r="H333" s="68"/>
      <c r="I333" s="68"/>
      <c r="J333" s="177">
        <f t="shared" si="14"/>
        <v>0</v>
      </c>
      <c r="K333" s="68"/>
      <c r="L333" s="41"/>
      <c r="T333" s="202">
        <f t="shared" si="15"/>
        <v>0</v>
      </c>
      <c r="U333" s="202">
        <f>+'Labour and Options'!S332</f>
        <v>0</v>
      </c>
      <c r="W333" s="202">
        <f>+Travel!L333</f>
        <v>0</v>
      </c>
      <c r="X333" s="202">
        <f>+ODC!K333</f>
        <v>0</v>
      </c>
    </row>
    <row r="334" spans="2:24" hidden="1" x14ac:dyDescent="0.35">
      <c r="B334" s="248" t="str">
        <f>+'CLIN Detail list'!P335</f>
        <v>5.6.28.8    Site Acceptance Test</v>
      </c>
      <c r="C334" s="68" t="str">
        <f>+IF('CLIN Detail list'!C335=0,"   ----",'CLIN Detail list'!C335)</f>
        <v>SOW § 15</v>
      </c>
      <c r="D334" s="68" t="str">
        <f>+IF('CLIN Detail list'!H335=0,"   ----",'CLIN Detail list'!H335)</f>
        <v xml:space="preserve">   ----</v>
      </c>
      <c r="E334" s="68" t="str">
        <f>+IF('CLIN Detail list'!I335=0,"   ----",'CLIN Detail list'!I335)</f>
        <v>Mons, Bel</v>
      </c>
      <c r="F334" s="68"/>
      <c r="G334" s="68"/>
      <c r="H334" s="68"/>
      <c r="I334" s="68"/>
      <c r="J334" s="177">
        <f t="shared" si="14"/>
        <v>0</v>
      </c>
      <c r="K334" s="68"/>
      <c r="L334" s="41"/>
      <c r="T334" s="202">
        <f t="shared" si="15"/>
        <v>0</v>
      </c>
      <c r="U334" s="202">
        <f>+'Labour and Options'!S333</f>
        <v>0</v>
      </c>
      <c r="W334" s="202">
        <f>+Travel!L334</f>
        <v>0</v>
      </c>
      <c r="X334" s="202">
        <f>+ODC!K334</f>
        <v>0</v>
      </c>
    </row>
    <row r="335" spans="2:24" hidden="1" x14ac:dyDescent="0.35">
      <c r="B335" s="248" t="str">
        <f>+'CLIN Detail list'!P336</f>
        <v>5.6.28.9    Implementation on Training</v>
      </c>
      <c r="C335" s="68" t="str">
        <f>+IF('CLIN Detail list'!C336=0,"   ----",'CLIN Detail list'!C336)</f>
        <v>SOW § 13</v>
      </c>
      <c r="D335" s="68" t="str">
        <f>+IF('CLIN Detail list'!H336=0,"   ----",'CLIN Detail list'!H336)</f>
        <v xml:space="preserve">   ----</v>
      </c>
      <c r="E335" s="68" t="str">
        <f>+IF('CLIN Detail list'!I336=0,"   ----",'CLIN Detail list'!I336)</f>
        <v>Mons, Bel</v>
      </c>
      <c r="F335" s="68"/>
      <c r="G335" s="68"/>
      <c r="H335" s="68"/>
      <c r="I335" s="68"/>
      <c r="J335" s="177">
        <f t="shared" si="14"/>
        <v>0</v>
      </c>
      <c r="K335" s="68"/>
      <c r="L335" s="41"/>
      <c r="T335" s="202">
        <f t="shared" si="15"/>
        <v>0</v>
      </c>
      <c r="U335" s="202">
        <f>+'Labour and Options'!S334</f>
        <v>0</v>
      </c>
      <c r="W335" s="202">
        <f>+Travel!L335</f>
        <v>0</v>
      </c>
      <c r="X335" s="202">
        <f>+ODC!K335</f>
        <v>0</v>
      </c>
    </row>
    <row r="336" spans="2:24" x14ac:dyDescent="0.35">
      <c r="B336" s="248" t="str">
        <f>+'CLIN Detail list'!P337</f>
        <v>5.6.29    SER 18 : JFTC Bydgoszcz (x2 for 2 Training Networks)</v>
      </c>
      <c r="C336" s="68" t="str">
        <f>+IF('CLIN Detail list'!C337=0,"   ----",'CLIN Detail list'!C337)</f>
        <v xml:space="preserve">   ----</v>
      </c>
      <c r="D336" s="68" t="str">
        <f>+IF('CLIN Detail list'!H337=0,"   ----",'CLIN Detail list'!H337)</f>
        <v>DAEDC + 18 Months</v>
      </c>
      <c r="E336" s="68" t="str">
        <f>+IF('CLIN Detail list'!I337=0,"   ----",'CLIN Detail list'!I337)</f>
        <v>Mons, Bel</v>
      </c>
      <c r="F336" s="68"/>
      <c r="G336" s="68"/>
      <c r="H336" s="68"/>
      <c r="I336" s="68"/>
      <c r="J336" s="177">
        <f t="shared" si="14"/>
        <v>0</v>
      </c>
      <c r="K336" s="68"/>
      <c r="L336" s="41"/>
      <c r="T336" s="202">
        <f t="shared" si="15"/>
        <v>0</v>
      </c>
      <c r="U336" s="202">
        <f>+'Labour and Options'!S335</f>
        <v>0</v>
      </c>
      <c r="W336" s="202">
        <f>+Travel!L336</f>
        <v>0</v>
      </c>
      <c r="X336" s="202">
        <f>+ODC!K336</f>
        <v>0</v>
      </c>
    </row>
    <row r="337" spans="2:24" hidden="1" x14ac:dyDescent="0.35">
      <c r="B337" s="248" t="str">
        <f>+'CLIN Detail list'!P338</f>
        <v>5.6.29.1    Pre Migration Meeting</v>
      </c>
      <c r="C337" s="68" t="str">
        <f>+IF('CLIN Detail list'!C338=0,"   ----",'CLIN Detail list'!C338)</f>
        <v>SOW § 8</v>
      </c>
      <c r="D337" s="68" t="str">
        <f>+IF('CLIN Detail list'!H338=0,"   ----",'CLIN Detail list'!H338)</f>
        <v xml:space="preserve">   ----</v>
      </c>
      <c r="E337" s="68" t="str">
        <f>+IF('CLIN Detail list'!I338=0,"   ----",'CLIN Detail list'!I338)</f>
        <v>Mons, Bel</v>
      </c>
      <c r="F337" s="68"/>
      <c r="G337" s="68"/>
      <c r="H337" s="68"/>
      <c r="I337" s="68"/>
      <c r="J337" s="177">
        <f t="shared" si="14"/>
        <v>0</v>
      </c>
      <c r="K337" s="68"/>
      <c r="L337" s="41"/>
      <c r="T337" s="202">
        <f t="shared" si="15"/>
        <v>0</v>
      </c>
      <c r="U337" s="202">
        <f>+'Labour and Options'!S336</f>
        <v>0</v>
      </c>
      <c r="W337" s="202">
        <f>+Travel!L337</f>
        <v>0</v>
      </c>
      <c r="X337" s="202">
        <f>+ODC!K337</f>
        <v>0</v>
      </c>
    </row>
    <row r="338" spans="2:24" hidden="1" x14ac:dyDescent="0.35">
      <c r="B338" s="248" t="str">
        <f>+'CLIN Detail list'!P339</f>
        <v>5.6.29.2    Site Survey (IKM Tools)</v>
      </c>
      <c r="C338" s="68" t="str">
        <f>+IF('CLIN Detail list'!C339=0,"   ----",'CLIN Detail list'!C339)</f>
        <v>SOW § 11.22</v>
      </c>
      <c r="D338" s="68" t="str">
        <f>+IF('CLIN Detail list'!H339=0,"   ----",'CLIN Detail list'!H339)</f>
        <v xml:space="preserve">   ----</v>
      </c>
      <c r="E338" s="68" t="str">
        <f>+IF('CLIN Detail list'!I339=0,"   ----",'CLIN Detail list'!I339)</f>
        <v>Mons, Bel</v>
      </c>
      <c r="F338" s="68"/>
      <c r="G338" s="68"/>
      <c r="H338" s="68"/>
      <c r="I338" s="68"/>
      <c r="J338" s="177">
        <f t="shared" si="14"/>
        <v>0</v>
      </c>
      <c r="K338" s="68"/>
      <c r="L338" s="41"/>
      <c r="T338" s="202">
        <f t="shared" si="15"/>
        <v>0</v>
      </c>
      <c r="U338" s="202">
        <f>+'Labour and Options'!S337</f>
        <v>0</v>
      </c>
      <c r="W338" s="202">
        <f>+Travel!L338</f>
        <v>0</v>
      </c>
      <c r="X338" s="202">
        <f>+ODC!K338</f>
        <v>0</v>
      </c>
    </row>
    <row r="339" spans="2:24" hidden="1" x14ac:dyDescent="0.35">
      <c r="B339" s="248" t="str">
        <f>+'CLIN Detail list'!P340</f>
        <v>5.6.29.3    Support Site Activation (Training Network)</v>
      </c>
      <c r="C339" s="68" t="str">
        <f>+IF('CLIN Detail list'!C340=0,"   ----",'CLIN Detail list'!C340)</f>
        <v>SOW § 11.3.2</v>
      </c>
      <c r="D339" s="68" t="str">
        <f>+IF('CLIN Detail list'!H340=0,"   ----",'CLIN Detail list'!H340)</f>
        <v xml:space="preserve">   ----</v>
      </c>
      <c r="E339" s="68" t="str">
        <f>+IF('CLIN Detail list'!I340=0,"   ----",'CLIN Detail list'!I340)</f>
        <v>Mons, Bel</v>
      </c>
      <c r="F339" s="68"/>
      <c r="G339" s="68"/>
      <c r="H339" s="68"/>
      <c r="I339" s="68"/>
      <c r="J339" s="177">
        <f t="shared" si="14"/>
        <v>0</v>
      </c>
      <c r="K339" s="68"/>
      <c r="L339" s="41"/>
      <c r="T339" s="202">
        <f t="shared" si="15"/>
        <v>0</v>
      </c>
      <c r="U339" s="202">
        <f>+'Labour and Options'!S338</f>
        <v>0</v>
      </c>
      <c r="W339" s="202">
        <f>+Travel!L339</f>
        <v>0</v>
      </c>
      <c r="X339" s="202">
        <f>+ODC!K339</f>
        <v>0</v>
      </c>
    </row>
    <row r="340" spans="2:24" hidden="1" x14ac:dyDescent="0.35">
      <c r="B340" s="248" t="str">
        <f>+'CLIN Detail list'!P341</f>
        <v xml:space="preserve">5.6.29.4    Installation </v>
      </c>
      <c r="C340" s="68" t="str">
        <f>+IF('CLIN Detail list'!C341=0,"   ----",'CLIN Detail list'!C341)</f>
        <v>SOW § 9.1.1</v>
      </c>
      <c r="D340" s="68" t="str">
        <f>+IF('CLIN Detail list'!H341=0,"   ----",'CLIN Detail list'!H341)</f>
        <v xml:space="preserve">   ----</v>
      </c>
      <c r="E340" s="68" t="str">
        <f>+IF('CLIN Detail list'!I341=0,"   ----",'CLIN Detail list'!I341)</f>
        <v>Mons, Bel</v>
      </c>
      <c r="F340" s="68"/>
      <c r="G340" s="68"/>
      <c r="H340" s="68"/>
      <c r="I340" s="68"/>
      <c r="J340" s="177">
        <f t="shared" si="14"/>
        <v>0</v>
      </c>
      <c r="K340" s="68"/>
      <c r="L340" s="41"/>
      <c r="T340" s="202">
        <f t="shared" si="15"/>
        <v>0</v>
      </c>
      <c r="U340" s="202">
        <f>+'Labour and Options'!S339</f>
        <v>0</v>
      </c>
      <c r="W340" s="202">
        <f>+Travel!L340</f>
        <v>0</v>
      </c>
      <c r="X340" s="202">
        <f>+ODC!K340</f>
        <v>0</v>
      </c>
    </row>
    <row r="341" spans="2:24" hidden="1" x14ac:dyDescent="0.35">
      <c r="B341" s="248" t="str">
        <f>+'CLIN Detail list'!P342</f>
        <v>5.6.29.5    Migration Tool configuration / customization</v>
      </c>
      <c r="C341" s="68" t="str">
        <f>+IF('CLIN Detail list'!C342=0,"   ----",'CLIN Detail list'!C342)</f>
        <v>SOW § 8</v>
      </c>
      <c r="D341" s="68" t="str">
        <f>+IF('CLIN Detail list'!H342=0,"   ----",'CLIN Detail list'!H342)</f>
        <v xml:space="preserve">   ----</v>
      </c>
      <c r="E341" s="68" t="str">
        <f>+IF('CLIN Detail list'!I342=0,"   ----",'CLIN Detail list'!I342)</f>
        <v>Mons, Bel</v>
      </c>
      <c r="F341" s="68"/>
      <c r="G341" s="68"/>
      <c r="H341" s="68"/>
      <c r="I341" s="68"/>
      <c r="J341" s="177">
        <f t="shared" si="14"/>
        <v>0</v>
      </c>
      <c r="K341" s="68"/>
      <c r="L341" s="41"/>
      <c r="T341" s="202">
        <f t="shared" si="15"/>
        <v>0</v>
      </c>
      <c r="U341" s="202">
        <f>+'Labour and Options'!S340</f>
        <v>0</v>
      </c>
      <c r="W341" s="202">
        <f>+Travel!L341</f>
        <v>0</v>
      </c>
      <c r="X341" s="202">
        <f>+ODC!K341</f>
        <v>0</v>
      </c>
    </row>
    <row r="342" spans="2:24" hidden="1" x14ac:dyDescent="0.35">
      <c r="B342" s="248" t="str">
        <f>+'CLIN Detail list'!P343</f>
        <v xml:space="preserve">5.6.29.6    Data Migration </v>
      </c>
      <c r="C342" s="68" t="str">
        <f>+IF('CLIN Detail list'!C343=0,"   ----",'CLIN Detail list'!C343)</f>
        <v>SOW § 8</v>
      </c>
      <c r="D342" s="68" t="str">
        <f>+IF('CLIN Detail list'!H343=0,"   ----",'CLIN Detail list'!H343)</f>
        <v xml:space="preserve">   ----</v>
      </c>
      <c r="E342" s="68" t="str">
        <f>+IF('CLIN Detail list'!I343=0,"   ----",'CLIN Detail list'!I343)</f>
        <v>Mons, Bel</v>
      </c>
      <c r="F342" s="68"/>
      <c r="G342" s="68"/>
      <c r="H342" s="68"/>
      <c r="I342" s="68"/>
      <c r="J342" s="177">
        <f t="shared" si="14"/>
        <v>0</v>
      </c>
      <c r="K342" s="68"/>
      <c r="L342" s="41"/>
      <c r="T342" s="202">
        <f t="shared" si="15"/>
        <v>0</v>
      </c>
      <c r="U342" s="202">
        <f>+'Labour and Options'!S341</f>
        <v>0</v>
      </c>
      <c r="W342" s="202">
        <f>+Travel!L342</f>
        <v>0</v>
      </c>
      <c r="X342" s="202">
        <f>+ODC!K342</f>
        <v>0</v>
      </c>
    </row>
    <row r="343" spans="2:24" hidden="1" x14ac:dyDescent="0.35">
      <c r="B343" s="248" t="str">
        <f>+'CLIN Detail list'!P344</f>
        <v>5.6.29.7    Post Migration Information Assurance Test</v>
      </c>
      <c r="C343" s="68" t="str">
        <f>+IF('CLIN Detail list'!C344=0,"   ----",'CLIN Detail list'!C344)</f>
        <v>SOW § 8</v>
      </c>
      <c r="D343" s="68" t="str">
        <f>+IF('CLIN Detail list'!H344=0,"   ----",'CLIN Detail list'!H344)</f>
        <v xml:space="preserve">   ----</v>
      </c>
      <c r="E343" s="68" t="str">
        <f>+IF('CLIN Detail list'!I344=0,"   ----",'CLIN Detail list'!I344)</f>
        <v>Mons, Bel</v>
      </c>
      <c r="F343" s="68"/>
      <c r="G343" s="68"/>
      <c r="H343" s="68"/>
      <c r="I343" s="68"/>
      <c r="J343" s="177">
        <f t="shared" si="14"/>
        <v>0</v>
      </c>
      <c r="K343" s="68"/>
      <c r="L343" s="41"/>
      <c r="T343" s="202">
        <f t="shared" si="15"/>
        <v>0</v>
      </c>
      <c r="U343" s="202">
        <f>+'Labour and Options'!S342</f>
        <v>0</v>
      </c>
      <c r="W343" s="202">
        <f>+Travel!L343</f>
        <v>0</v>
      </c>
      <c r="X343" s="202">
        <f>+ODC!K343</f>
        <v>0</v>
      </c>
    </row>
    <row r="344" spans="2:24" hidden="1" x14ac:dyDescent="0.35">
      <c r="B344" s="248" t="str">
        <f>+'CLIN Detail list'!P345</f>
        <v>5.6.29.8    Performance Tests, Test</v>
      </c>
      <c r="C344" s="68" t="str">
        <f>+IF('CLIN Detail list'!C345=0,"   ----",'CLIN Detail list'!C345)</f>
        <v>SOW § 15</v>
      </c>
      <c r="D344" s="68" t="str">
        <f>+IF('CLIN Detail list'!H345=0,"   ----",'CLIN Detail list'!H345)</f>
        <v xml:space="preserve">   ----</v>
      </c>
      <c r="E344" s="68" t="str">
        <f>+IF('CLIN Detail list'!I345=0,"   ----",'CLIN Detail list'!I345)</f>
        <v>Mons, Bel</v>
      </c>
      <c r="F344" s="68"/>
      <c r="G344" s="68"/>
      <c r="H344" s="68"/>
      <c r="I344" s="68"/>
      <c r="J344" s="177">
        <f t="shared" si="14"/>
        <v>0</v>
      </c>
      <c r="K344" s="68"/>
      <c r="L344" s="41"/>
      <c r="T344" s="202">
        <f t="shared" si="15"/>
        <v>0</v>
      </c>
      <c r="U344" s="202">
        <f>+'Labour and Options'!S343</f>
        <v>0</v>
      </c>
      <c r="W344" s="202">
        <f>+Travel!L344</f>
        <v>0</v>
      </c>
      <c r="X344" s="202">
        <f>+ODC!K344</f>
        <v>0</v>
      </c>
    </row>
    <row r="345" spans="2:24" hidden="1" x14ac:dyDescent="0.35">
      <c r="B345" s="248" t="str">
        <f>+'CLIN Detail list'!P346</f>
        <v>5.6.29.9    Site Acceptance Test</v>
      </c>
      <c r="C345" s="68" t="str">
        <f>+IF('CLIN Detail list'!C346=0,"   ----",'CLIN Detail list'!C346)</f>
        <v>SOW § 15</v>
      </c>
      <c r="D345" s="68" t="str">
        <f>+IF('CLIN Detail list'!H346=0,"   ----",'CLIN Detail list'!H346)</f>
        <v xml:space="preserve">   ----</v>
      </c>
      <c r="E345" s="68" t="str">
        <f>+IF('CLIN Detail list'!I346=0,"   ----",'CLIN Detail list'!I346)</f>
        <v>Mons, Bel</v>
      </c>
      <c r="F345" s="68"/>
      <c r="G345" s="68"/>
      <c r="H345" s="68"/>
      <c r="I345" s="68"/>
      <c r="J345" s="177">
        <f t="shared" si="14"/>
        <v>0</v>
      </c>
      <c r="K345" s="68"/>
      <c r="L345" s="41"/>
      <c r="T345" s="202">
        <f t="shared" si="15"/>
        <v>0</v>
      </c>
      <c r="U345" s="202">
        <f>+'Labour and Options'!S344</f>
        <v>0</v>
      </c>
      <c r="W345" s="202">
        <f>+Travel!L345</f>
        <v>0</v>
      </c>
      <c r="X345" s="202">
        <f>+ODC!K345</f>
        <v>0</v>
      </c>
    </row>
    <row r="346" spans="2:24" x14ac:dyDescent="0.35">
      <c r="B346" s="248" t="str">
        <f>+'CLIN Detail list'!P347</f>
        <v>5.6.30    SER 19 : JWC Stavanger (x2 for 2 Training Networks)</v>
      </c>
      <c r="C346" s="68" t="str">
        <f>+IF('CLIN Detail list'!C347=0,"   ----",'CLIN Detail list'!C347)</f>
        <v xml:space="preserve">   ----</v>
      </c>
      <c r="D346" s="68" t="str">
        <f>+IF('CLIN Detail list'!H347=0,"   ----",'CLIN Detail list'!H347)</f>
        <v>DAEDC + 18 Months</v>
      </c>
      <c r="E346" s="68" t="str">
        <f>+IF('CLIN Detail list'!I347=0,"   ----",'CLIN Detail list'!I347)</f>
        <v>Mons, Bel</v>
      </c>
      <c r="F346" s="68"/>
      <c r="G346" s="68"/>
      <c r="H346" s="68"/>
      <c r="I346" s="68"/>
      <c r="J346" s="177">
        <f t="shared" si="14"/>
        <v>0</v>
      </c>
      <c r="K346" s="68"/>
      <c r="L346" s="41"/>
      <c r="T346" s="202">
        <f t="shared" si="15"/>
        <v>0</v>
      </c>
      <c r="U346" s="202">
        <f>+'Labour and Options'!S345</f>
        <v>0</v>
      </c>
      <c r="W346" s="202">
        <f>+Travel!L346</f>
        <v>0</v>
      </c>
      <c r="X346" s="202">
        <f>+ODC!K346</f>
        <v>0</v>
      </c>
    </row>
    <row r="347" spans="2:24" hidden="1" x14ac:dyDescent="0.35">
      <c r="B347" s="248" t="str">
        <f>+'CLIN Detail list'!P348</f>
        <v>5.6.30.1    Pre Migration Meeting</v>
      </c>
      <c r="C347" s="68" t="str">
        <f>+IF('CLIN Detail list'!C348=0,"   ----",'CLIN Detail list'!C348)</f>
        <v>SOW § 8</v>
      </c>
      <c r="D347" s="68" t="str">
        <f>+IF('CLIN Detail list'!H348=0,"   ----",'CLIN Detail list'!H348)</f>
        <v xml:space="preserve">   ----</v>
      </c>
      <c r="E347" s="68" t="str">
        <f>+IF('CLIN Detail list'!I348=0,"   ----",'CLIN Detail list'!I348)</f>
        <v>Mons, Bel</v>
      </c>
      <c r="F347" s="68"/>
      <c r="G347" s="68"/>
      <c r="H347" s="68"/>
      <c r="I347" s="68"/>
      <c r="J347" s="177">
        <f t="shared" si="14"/>
        <v>0</v>
      </c>
      <c r="K347" s="68"/>
      <c r="L347" s="41"/>
      <c r="T347" s="202">
        <f t="shared" si="15"/>
        <v>0</v>
      </c>
      <c r="U347" s="202">
        <f>+'Labour and Options'!S346</f>
        <v>0</v>
      </c>
      <c r="W347" s="202">
        <f>+Travel!L347</f>
        <v>0</v>
      </c>
      <c r="X347" s="202">
        <f>+ODC!K347</f>
        <v>0</v>
      </c>
    </row>
    <row r="348" spans="2:24" hidden="1" x14ac:dyDescent="0.35">
      <c r="B348" s="248" t="str">
        <f>+'CLIN Detail list'!P349</f>
        <v>5.6.30.2    Site Survey (IKM Tools)</v>
      </c>
      <c r="C348" s="68" t="str">
        <f>+IF('CLIN Detail list'!C349=0,"   ----",'CLIN Detail list'!C349)</f>
        <v>SOW § 11.22</v>
      </c>
      <c r="D348" s="68" t="str">
        <f>+IF('CLIN Detail list'!H349=0,"   ----",'CLIN Detail list'!H349)</f>
        <v xml:space="preserve">   ----</v>
      </c>
      <c r="E348" s="68" t="str">
        <f>+IF('CLIN Detail list'!I349=0,"   ----",'CLIN Detail list'!I349)</f>
        <v>Mons, Bel</v>
      </c>
      <c r="F348" s="68"/>
      <c r="G348" s="68"/>
      <c r="H348" s="68"/>
      <c r="I348" s="68"/>
      <c r="J348" s="177">
        <f t="shared" si="14"/>
        <v>0</v>
      </c>
      <c r="K348" s="68"/>
      <c r="L348" s="41"/>
      <c r="T348" s="202">
        <f t="shared" si="15"/>
        <v>0</v>
      </c>
      <c r="U348" s="202">
        <f>+'Labour and Options'!S347</f>
        <v>0</v>
      </c>
      <c r="W348" s="202">
        <f>+Travel!L348</f>
        <v>0</v>
      </c>
      <c r="X348" s="202">
        <f>+ODC!K348</f>
        <v>0</v>
      </c>
    </row>
    <row r="349" spans="2:24" hidden="1" x14ac:dyDescent="0.35">
      <c r="B349" s="248" t="str">
        <f>+'CLIN Detail list'!P350</f>
        <v>5.6.30.3    Support Site Activation (Training Network)</v>
      </c>
      <c r="C349" s="68" t="str">
        <f>+IF('CLIN Detail list'!C350=0,"   ----",'CLIN Detail list'!C350)</f>
        <v>SOW § 11.3.2</v>
      </c>
      <c r="D349" s="68" t="str">
        <f>+IF('CLIN Detail list'!H350=0,"   ----",'CLIN Detail list'!H350)</f>
        <v xml:space="preserve">   ----</v>
      </c>
      <c r="E349" s="68" t="str">
        <f>+IF('CLIN Detail list'!I350=0,"   ----",'CLIN Detail list'!I350)</f>
        <v>Mons, Bel</v>
      </c>
      <c r="F349" s="68"/>
      <c r="G349" s="68"/>
      <c r="H349" s="68"/>
      <c r="I349" s="68"/>
      <c r="J349" s="177">
        <f t="shared" si="14"/>
        <v>0</v>
      </c>
      <c r="K349" s="68"/>
      <c r="L349" s="41"/>
      <c r="T349" s="202">
        <f t="shared" si="15"/>
        <v>0</v>
      </c>
      <c r="U349" s="202">
        <f>+'Labour and Options'!S348</f>
        <v>0</v>
      </c>
      <c r="W349" s="202">
        <f>+Travel!L349</f>
        <v>0</v>
      </c>
      <c r="X349" s="202">
        <f>+ODC!K349</f>
        <v>0</v>
      </c>
    </row>
    <row r="350" spans="2:24" hidden="1" x14ac:dyDescent="0.35">
      <c r="B350" s="248" t="str">
        <f>+'CLIN Detail list'!P351</f>
        <v xml:space="preserve">5.6.30.4    Installation </v>
      </c>
      <c r="C350" s="68" t="str">
        <f>+IF('CLIN Detail list'!C351=0,"   ----",'CLIN Detail list'!C351)</f>
        <v>SOW § 9.1.1</v>
      </c>
      <c r="D350" s="68" t="str">
        <f>+IF('CLIN Detail list'!H351=0,"   ----",'CLIN Detail list'!H351)</f>
        <v xml:space="preserve">   ----</v>
      </c>
      <c r="E350" s="68" t="str">
        <f>+IF('CLIN Detail list'!I351=0,"   ----",'CLIN Detail list'!I351)</f>
        <v>Mons, Bel</v>
      </c>
      <c r="F350" s="68"/>
      <c r="G350" s="68"/>
      <c r="H350" s="68"/>
      <c r="I350" s="68"/>
      <c r="J350" s="177">
        <f t="shared" si="14"/>
        <v>0</v>
      </c>
      <c r="K350" s="68"/>
      <c r="L350" s="41"/>
      <c r="T350" s="202">
        <f t="shared" si="15"/>
        <v>0</v>
      </c>
      <c r="U350" s="202">
        <f>+'Labour and Options'!S349</f>
        <v>0</v>
      </c>
      <c r="W350" s="202">
        <f>+Travel!L350</f>
        <v>0</v>
      </c>
      <c r="X350" s="202">
        <f>+ODC!K350</f>
        <v>0</v>
      </c>
    </row>
    <row r="351" spans="2:24" hidden="1" x14ac:dyDescent="0.35">
      <c r="B351" s="248" t="str">
        <f>+'CLIN Detail list'!P352</f>
        <v>5.6.30.5    Migration Tool configuration / customization</v>
      </c>
      <c r="C351" s="68" t="str">
        <f>+IF('CLIN Detail list'!C352=0,"   ----",'CLIN Detail list'!C352)</f>
        <v>SOW § 8</v>
      </c>
      <c r="D351" s="68" t="str">
        <f>+IF('CLIN Detail list'!H352=0,"   ----",'CLIN Detail list'!H352)</f>
        <v xml:space="preserve">   ----</v>
      </c>
      <c r="E351" s="68" t="str">
        <f>+IF('CLIN Detail list'!I352=0,"   ----",'CLIN Detail list'!I352)</f>
        <v>Mons, Bel</v>
      </c>
      <c r="F351" s="68"/>
      <c r="G351" s="68"/>
      <c r="H351" s="68"/>
      <c r="I351" s="68"/>
      <c r="J351" s="177">
        <f t="shared" si="14"/>
        <v>0</v>
      </c>
      <c r="K351" s="68"/>
      <c r="L351" s="41"/>
      <c r="T351" s="202">
        <f t="shared" si="15"/>
        <v>0</v>
      </c>
      <c r="U351" s="202">
        <f>+'Labour and Options'!S350</f>
        <v>0</v>
      </c>
      <c r="W351" s="202">
        <f>+Travel!L351</f>
        <v>0</v>
      </c>
      <c r="X351" s="202">
        <f>+ODC!K351</f>
        <v>0</v>
      </c>
    </row>
    <row r="352" spans="2:24" hidden="1" x14ac:dyDescent="0.35">
      <c r="B352" s="248" t="str">
        <f>+'CLIN Detail list'!P353</f>
        <v xml:space="preserve">5.6.30.6    Data Migration </v>
      </c>
      <c r="C352" s="68" t="str">
        <f>+IF('CLIN Detail list'!C353=0,"   ----",'CLIN Detail list'!C353)</f>
        <v>SOW § 8</v>
      </c>
      <c r="D352" s="68" t="str">
        <f>+IF('CLIN Detail list'!H353=0,"   ----",'CLIN Detail list'!H353)</f>
        <v xml:space="preserve">   ----</v>
      </c>
      <c r="E352" s="68" t="str">
        <f>+IF('CLIN Detail list'!I353=0,"   ----",'CLIN Detail list'!I353)</f>
        <v>Mons, Bel</v>
      </c>
      <c r="F352" s="68"/>
      <c r="G352" s="68"/>
      <c r="H352" s="68"/>
      <c r="I352" s="68"/>
      <c r="J352" s="177">
        <f t="shared" si="14"/>
        <v>0</v>
      </c>
      <c r="K352" s="68"/>
      <c r="L352" s="41"/>
      <c r="T352" s="202">
        <f t="shared" si="15"/>
        <v>0</v>
      </c>
      <c r="U352" s="202">
        <f>+'Labour and Options'!S351</f>
        <v>0</v>
      </c>
      <c r="W352" s="202">
        <f>+Travel!L352</f>
        <v>0</v>
      </c>
      <c r="X352" s="202">
        <f>+ODC!K352</f>
        <v>0</v>
      </c>
    </row>
    <row r="353" spans="2:24" hidden="1" x14ac:dyDescent="0.35">
      <c r="B353" s="248" t="str">
        <f>+'CLIN Detail list'!P354</f>
        <v>5.6.30.7    Post Migration Information Assurance Test</v>
      </c>
      <c r="C353" s="68" t="str">
        <f>+IF('CLIN Detail list'!C354=0,"   ----",'CLIN Detail list'!C354)</f>
        <v>SOW § 8</v>
      </c>
      <c r="D353" s="68" t="str">
        <f>+IF('CLIN Detail list'!H354=0,"   ----",'CLIN Detail list'!H354)</f>
        <v xml:space="preserve">   ----</v>
      </c>
      <c r="E353" s="68" t="str">
        <f>+IF('CLIN Detail list'!I354=0,"   ----",'CLIN Detail list'!I354)</f>
        <v>Mons, Bel</v>
      </c>
      <c r="F353" s="68"/>
      <c r="G353" s="68"/>
      <c r="H353" s="68"/>
      <c r="I353" s="68"/>
      <c r="J353" s="177">
        <f t="shared" si="14"/>
        <v>0</v>
      </c>
      <c r="K353" s="68"/>
      <c r="L353" s="41"/>
      <c r="T353" s="202">
        <f t="shared" si="15"/>
        <v>0</v>
      </c>
      <c r="U353" s="202">
        <f>+'Labour and Options'!S352</f>
        <v>0</v>
      </c>
      <c r="W353" s="202">
        <f>+Travel!L353</f>
        <v>0</v>
      </c>
      <c r="X353" s="202">
        <f>+ODC!K353</f>
        <v>0</v>
      </c>
    </row>
    <row r="354" spans="2:24" hidden="1" x14ac:dyDescent="0.35">
      <c r="B354" s="248" t="str">
        <f>+'CLIN Detail list'!P355</f>
        <v>5.6.30.8    Performance Tests, Test</v>
      </c>
      <c r="C354" s="68" t="str">
        <f>+IF('CLIN Detail list'!C355=0,"   ----",'CLIN Detail list'!C355)</f>
        <v>SOW § 15</v>
      </c>
      <c r="D354" s="68" t="str">
        <f>+IF('CLIN Detail list'!H355=0,"   ----",'CLIN Detail list'!H355)</f>
        <v xml:space="preserve">   ----</v>
      </c>
      <c r="E354" s="68" t="str">
        <f>+IF('CLIN Detail list'!I355=0,"   ----",'CLIN Detail list'!I355)</f>
        <v>Mons, Bel</v>
      </c>
      <c r="F354" s="68"/>
      <c r="G354" s="68"/>
      <c r="H354" s="68"/>
      <c r="I354" s="68"/>
      <c r="J354" s="177">
        <f t="shared" si="14"/>
        <v>0</v>
      </c>
      <c r="K354" s="68"/>
      <c r="L354" s="41"/>
      <c r="T354" s="202">
        <f t="shared" si="15"/>
        <v>0</v>
      </c>
      <c r="U354" s="202">
        <f>+'Labour and Options'!S353</f>
        <v>0</v>
      </c>
      <c r="W354" s="202">
        <f>+Travel!L354</f>
        <v>0</v>
      </c>
      <c r="X354" s="202">
        <f>+ODC!K354</f>
        <v>0</v>
      </c>
    </row>
    <row r="355" spans="2:24" hidden="1" x14ac:dyDescent="0.35">
      <c r="B355" s="248" t="str">
        <f>+'CLIN Detail list'!P356</f>
        <v>5.6.30.9    Site Acceptance Test</v>
      </c>
      <c r="C355" s="68" t="str">
        <f>+IF('CLIN Detail list'!C356=0,"   ----",'CLIN Detail list'!C356)</f>
        <v>SOW § 15</v>
      </c>
      <c r="D355" s="68" t="str">
        <f>+IF('CLIN Detail list'!H356=0,"   ----",'CLIN Detail list'!H356)</f>
        <v xml:space="preserve">   ----</v>
      </c>
      <c r="E355" s="68" t="str">
        <f>+IF('CLIN Detail list'!I356=0,"   ----",'CLIN Detail list'!I356)</f>
        <v>Mons, Bel</v>
      </c>
      <c r="F355" s="68"/>
      <c r="G355" s="68"/>
      <c r="H355" s="68"/>
      <c r="I355" s="68"/>
      <c r="J355" s="177">
        <f t="shared" si="14"/>
        <v>0</v>
      </c>
      <c r="K355" s="68"/>
      <c r="L355" s="41"/>
      <c r="T355" s="202">
        <f t="shared" si="15"/>
        <v>0</v>
      </c>
      <c r="U355" s="202">
        <f>+'Labour and Options'!S354</f>
        <v>0</v>
      </c>
      <c r="W355" s="202">
        <f>+Travel!L355</f>
        <v>0</v>
      </c>
      <c r="X355" s="202">
        <f>+ODC!K355</f>
        <v>0</v>
      </c>
    </row>
    <row r="356" spans="2:24" x14ac:dyDescent="0.35">
      <c r="B356" s="248" t="str">
        <f>+'CLIN Detail list'!P357</f>
        <v>5.6.31    SER 27 : SHAPE Mons (Training)</v>
      </c>
      <c r="C356" s="68" t="str">
        <f>+IF('CLIN Detail list'!C357=0,"   ----",'CLIN Detail list'!C357)</f>
        <v xml:space="preserve">   ----</v>
      </c>
      <c r="D356" s="68" t="str">
        <f>+IF('CLIN Detail list'!H357=0,"   ----",'CLIN Detail list'!H357)</f>
        <v>DAEDC + 18 Months</v>
      </c>
      <c r="E356" s="68" t="str">
        <f>+IF('CLIN Detail list'!I357=0,"   ----",'CLIN Detail list'!I357)</f>
        <v>Mons, Bel</v>
      </c>
      <c r="F356" s="68"/>
      <c r="G356" s="68"/>
      <c r="H356" s="68"/>
      <c r="I356" s="68"/>
      <c r="J356" s="177">
        <f t="shared" ref="J356:J411" si="16">+T356</f>
        <v>0</v>
      </c>
      <c r="K356" s="68"/>
      <c r="L356" s="41"/>
      <c r="T356" s="202">
        <f t="shared" si="15"/>
        <v>0</v>
      </c>
      <c r="U356" s="202">
        <f>+'Labour and Options'!S355</f>
        <v>0</v>
      </c>
      <c r="W356" s="202">
        <f>+Travel!L356</f>
        <v>0</v>
      </c>
      <c r="X356" s="202">
        <f>+ODC!K356</f>
        <v>0</v>
      </c>
    </row>
    <row r="357" spans="2:24" hidden="1" x14ac:dyDescent="0.35">
      <c r="B357" s="248" t="str">
        <f>+'CLIN Detail list'!P358</f>
        <v xml:space="preserve">5.6.31.1    Pre Migration Meeting </v>
      </c>
      <c r="C357" s="68" t="str">
        <f>+IF('CLIN Detail list'!C358=0,"   ----",'CLIN Detail list'!C358)</f>
        <v>SOW § 8</v>
      </c>
      <c r="D357" s="68" t="str">
        <f>+IF('CLIN Detail list'!H358=0,"   ----",'CLIN Detail list'!H358)</f>
        <v xml:space="preserve">   ----</v>
      </c>
      <c r="E357" s="68" t="str">
        <f>+IF('CLIN Detail list'!I358=0,"   ----",'CLIN Detail list'!I358)</f>
        <v>Mons, Bel</v>
      </c>
      <c r="F357" s="68"/>
      <c r="G357" s="68"/>
      <c r="H357" s="68"/>
      <c r="I357" s="68"/>
      <c r="J357" s="177">
        <f t="shared" si="16"/>
        <v>0</v>
      </c>
      <c r="K357" s="68"/>
      <c r="L357" s="41"/>
      <c r="T357" s="202">
        <f t="shared" si="15"/>
        <v>0</v>
      </c>
      <c r="U357" s="202">
        <f>+'Labour and Options'!S356</f>
        <v>0</v>
      </c>
      <c r="W357" s="202">
        <f>+Travel!L357</f>
        <v>0</v>
      </c>
      <c r="X357" s="202">
        <f>+ODC!K357</f>
        <v>0</v>
      </c>
    </row>
    <row r="358" spans="2:24" hidden="1" x14ac:dyDescent="0.35">
      <c r="B358" s="248" t="str">
        <f>+'CLIN Detail list'!P359</f>
        <v>5.6.31.2    Site Survey (IKM Tools)</v>
      </c>
      <c r="C358" s="68" t="str">
        <f>+IF('CLIN Detail list'!C359=0,"   ----",'CLIN Detail list'!C359)</f>
        <v>SOW § 11.22</v>
      </c>
      <c r="D358" s="68" t="str">
        <f>+IF('CLIN Detail list'!H359=0,"   ----",'CLIN Detail list'!H359)</f>
        <v xml:space="preserve">   ----</v>
      </c>
      <c r="E358" s="68" t="str">
        <f>+IF('CLIN Detail list'!I359=0,"   ----",'CLIN Detail list'!I359)</f>
        <v>Mons, Bel</v>
      </c>
      <c r="F358" s="68"/>
      <c r="G358" s="68"/>
      <c r="H358" s="68"/>
      <c r="I358" s="68"/>
      <c r="J358" s="177">
        <f t="shared" si="16"/>
        <v>0</v>
      </c>
      <c r="K358" s="68"/>
      <c r="L358" s="41"/>
      <c r="T358" s="202">
        <f t="shared" si="15"/>
        <v>0</v>
      </c>
      <c r="U358" s="202">
        <f>+'Labour and Options'!S357</f>
        <v>0</v>
      </c>
      <c r="W358" s="202">
        <f>+Travel!L358</f>
        <v>0</v>
      </c>
      <c r="X358" s="202">
        <f>+ODC!K358</f>
        <v>0</v>
      </c>
    </row>
    <row r="359" spans="2:24" hidden="1" x14ac:dyDescent="0.35">
      <c r="B359" s="248" t="str">
        <f>+'CLIN Detail list'!P360</f>
        <v xml:space="preserve">5.6.31.3    Installation </v>
      </c>
      <c r="C359" s="68" t="str">
        <f>+IF('CLIN Detail list'!C360=0,"   ----",'CLIN Detail list'!C360)</f>
        <v>SOW § 9.1.1</v>
      </c>
      <c r="D359" s="68" t="str">
        <f>+IF('CLIN Detail list'!H360=0,"   ----",'CLIN Detail list'!H360)</f>
        <v xml:space="preserve">   ----</v>
      </c>
      <c r="E359" s="68" t="str">
        <f>+IF('CLIN Detail list'!I360=0,"   ----",'CLIN Detail list'!I360)</f>
        <v>Mons, Bel</v>
      </c>
      <c r="F359" s="68"/>
      <c r="G359" s="68"/>
      <c r="H359" s="68"/>
      <c r="I359" s="68"/>
      <c r="J359" s="177">
        <f t="shared" si="16"/>
        <v>0</v>
      </c>
      <c r="K359" s="68"/>
      <c r="L359" s="41"/>
      <c r="T359" s="202">
        <f t="shared" si="15"/>
        <v>0</v>
      </c>
      <c r="U359" s="202">
        <f>+'Labour and Options'!S358</f>
        <v>0</v>
      </c>
      <c r="W359" s="202">
        <f>+Travel!L359</f>
        <v>0</v>
      </c>
      <c r="X359" s="202">
        <f>+ODC!K359</f>
        <v>0</v>
      </c>
    </row>
    <row r="360" spans="2:24" hidden="1" x14ac:dyDescent="0.35">
      <c r="B360" s="248" t="str">
        <f>+'CLIN Detail list'!P361</f>
        <v>5.6.31.4    Migration Tool configuration / customization</v>
      </c>
      <c r="C360" s="68" t="str">
        <f>+IF('CLIN Detail list'!C361=0,"   ----",'CLIN Detail list'!C361)</f>
        <v>SOW § 8</v>
      </c>
      <c r="D360" s="68" t="str">
        <f>+IF('CLIN Detail list'!H361=0,"   ----",'CLIN Detail list'!H361)</f>
        <v xml:space="preserve">   ----</v>
      </c>
      <c r="E360" s="68" t="str">
        <f>+IF('CLIN Detail list'!I361=0,"   ----",'CLIN Detail list'!I361)</f>
        <v>Mons, Bel</v>
      </c>
      <c r="F360" s="68"/>
      <c r="G360" s="68"/>
      <c r="H360" s="68"/>
      <c r="I360" s="68"/>
      <c r="J360" s="177">
        <f t="shared" si="16"/>
        <v>0</v>
      </c>
      <c r="K360" s="68"/>
      <c r="L360" s="41"/>
      <c r="T360" s="202">
        <f t="shared" si="15"/>
        <v>0</v>
      </c>
      <c r="U360" s="202">
        <f>+'Labour and Options'!S359</f>
        <v>0</v>
      </c>
      <c r="W360" s="202">
        <f>+Travel!L360</f>
        <v>0</v>
      </c>
      <c r="X360" s="202">
        <f>+ODC!K360</f>
        <v>0</v>
      </c>
    </row>
    <row r="361" spans="2:24" hidden="1" x14ac:dyDescent="0.35">
      <c r="B361" s="248" t="str">
        <f>+'CLIN Detail list'!P362</f>
        <v xml:space="preserve">5.6.31.5    Data Migration </v>
      </c>
      <c r="C361" s="68" t="str">
        <f>+IF('CLIN Detail list'!C362=0,"   ----",'CLIN Detail list'!C362)</f>
        <v>SOW § 8</v>
      </c>
      <c r="D361" s="68" t="str">
        <f>+IF('CLIN Detail list'!H362=0,"   ----",'CLIN Detail list'!H362)</f>
        <v xml:space="preserve">   ----</v>
      </c>
      <c r="E361" s="68" t="str">
        <f>+IF('CLIN Detail list'!I362=0,"   ----",'CLIN Detail list'!I362)</f>
        <v>Mons, Bel</v>
      </c>
      <c r="F361" s="68"/>
      <c r="G361" s="68"/>
      <c r="H361" s="68"/>
      <c r="I361" s="68"/>
      <c r="J361" s="177">
        <f t="shared" si="16"/>
        <v>0</v>
      </c>
      <c r="K361" s="68"/>
      <c r="L361" s="41"/>
      <c r="T361" s="202">
        <f t="shared" si="15"/>
        <v>0</v>
      </c>
      <c r="U361" s="202">
        <f>+'Labour and Options'!S360</f>
        <v>0</v>
      </c>
      <c r="W361" s="202">
        <f>+Travel!L361</f>
        <v>0</v>
      </c>
      <c r="X361" s="202">
        <f>+ODC!K361</f>
        <v>0</v>
      </c>
    </row>
    <row r="362" spans="2:24" hidden="1" x14ac:dyDescent="0.35">
      <c r="B362" s="248" t="str">
        <f>+'CLIN Detail list'!P363</f>
        <v>5.6.31.6    Post Migration Information Assurance Test</v>
      </c>
      <c r="C362" s="68" t="str">
        <f>+IF('CLIN Detail list'!C363=0,"   ----",'CLIN Detail list'!C363)</f>
        <v>SOW § 8</v>
      </c>
      <c r="D362" s="68" t="str">
        <f>+IF('CLIN Detail list'!H363=0,"   ----",'CLIN Detail list'!H363)</f>
        <v xml:space="preserve">   ----</v>
      </c>
      <c r="E362" s="68" t="str">
        <f>+IF('CLIN Detail list'!I363=0,"   ----",'CLIN Detail list'!I363)</f>
        <v>Mons, Bel</v>
      </c>
      <c r="F362" s="68"/>
      <c r="G362" s="68"/>
      <c r="H362" s="68"/>
      <c r="I362" s="68"/>
      <c r="J362" s="177">
        <f t="shared" si="16"/>
        <v>0</v>
      </c>
      <c r="K362" s="68"/>
      <c r="L362" s="41"/>
      <c r="T362" s="202">
        <f t="shared" si="15"/>
        <v>0</v>
      </c>
      <c r="U362" s="202">
        <f>+'Labour and Options'!S361</f>
        <v>0</v>
      </c>
      <c r="W362" s="202">
        <f>+Travel!L362</f>
        <v>0</v>
      </c>
      <c r="X362" s="202">
        <f>+ODC!K362</f>
        <v>0</v>
      </c>
    </row>
    <row r="363" spans="2:24" hidden="1" x14ac:dyDescent="0.35">
      <c r="B363" s="248" t="str">
        <f>+'CLIN Detail list'!P364</f>
        <v>5.6.31.7    Performance Tests, Test</v>
      </c>
      <c r="C363" s="68" t="str">
        <f>+IF('CLIN Detail list'!C364=0,"   ----",'CLIN Detail list'!C364)</f>
        <v>SOW § 15</v>
      </c>
      <c r="D363" s="68" t="str">
        <f>+IF('CLIN Detail list'!H364=0,"   ----",'CLIN Detail list'!H364)</f>
        <v xml:space="preserve">   ----</v>
      </c>
      <c r="E363" s="68" t="str">
        <f>+IF('CLIN Detail list'!I364=0,"   ----",'CLIN Detail list'!I364)</f>
        <v>Mons, Bel</v>
      </c>
      <c r="F363" s="68"/>
      <c r="G363" s="68"/>
      <c r="H363" s="68"/>
      <c r="I363" s="68"/>
      <c r="J363" s="177">
        <f t="shared" si="16"/>
        <v>0</v>
      </c>
      <c r="K363" s="68"/>
      <c r="L363" s="41"/>
      <c r="T363" s="202">
        <f t="shared" si="15"/>
        <v>0</v>
      </c>
      <c r="U363" s="202">
        <f>+'Labour and Options'!S362</f>
        <v>0</v>
      </c>
      <c r="W363" s="202">
        <f>+Travel!L363</f>
        <v>0</v>
      </c>
      <c r="X363" s="202">
        <f>+ODC!K363</f>
        <v>0</v>
      </c>
    </row>
    <row r="364" spans="2:24" hidden="1" x14ac:dyDescent="0.35">
      <c r="B364" s="248" t="str">
        <f>+'CLIN Detail list'!P365</f>
        <v>5.6.31.8    Site Acceptance Test</v>
      </c>
      <c r="C364" s="68" t="str">
        <f>+IF('CLIN Detail list'!C365=0,"   ----",'CLIN Detail list'!C365)</f>
        <v>SOW § 15</v>
      </c>
      <c r="D364" s="68" t="str">
        <f>+IF('CLIN Detail list'!H365=0,"   ----",'CLIN Detail list'!H365)</f>
        <v xml:space="preserve">   ----</v>
      </c>
      <c r="E364" s="68" t="str">
        <f>+IF('CLIN Detail list'!I365=0,"   ----",'CLIN Detail list'!I365)</f>
        <v>Mons, Bel</v>
      </c>
      <c r="F364" s="68"/>
      <c r="G364" s="68"/>
      <c r="H364" s="68"/>
      <c r="I364" s="68"/>
      <c r="J364" s="177">
        <f t="shared" si="16"/>
        <v>0</v>
      </c>
      <c r="K364" s="68"/>
      <c r="L364" s="41"/>
      <c r="T364" s="202">
        <f t="shared" si="15"/>
        <v>0</v>
      </c>
      <c r="U364" s="202">
        <f>+'Labour and Options'!S363</f>
        <v>0</v>
      </c>
      <c r="W364" s="202">
        <f>+Travel!L364</f>
        <v>0</v>
      </c>
      <c r="X364" s="202">
        <f>+ODC!K364</f>
        <v>0</v>
      </c>
    </row>
    <row r="365" spans="2:24" x14ac:dyDescent="0.35">
      <c r="B365" s="237" t="str">
        <f>+'CLIN Detail list'!P366</f>
        <v>5.7    Security Evaluation</v>
      </c>
      <c r="C365" s="127" t="str">
        <f>+IF('CLIN Detail list'!C366=0,"   ----",'CLIN Detail list'!C366)</f>
        <v xml:space="preserve">   ----</v>
      </c>
      <c r="D365" s="127" t="str">
        <f>+IF('CLIN Detail list'!H366=0,"   ----",'CLIN Detail list'!H366)</f>
        <v>DAEDC + 11.5 Months</v>
      </c>
      <c r="E365" s="127" t="str">
        <f>+IF('CLIN Detail list'!I366=0,"   ----",'CLIN Detail list'!I366)</f>
        <v>Mons, Bel</v>
      </c>
      <c r="F365" s="127"/>
      <c r="G365" s="127"/>
      <c r="H365" s="127"/>
      <c r="I365" s="127"/>
      <c r="J365" s="247">
        <f t="shared" si="16"/>
        <v>0</v>
      </c>
      <c r="K365" s="68"/>
      <c r="L365" s="41"/>
      <c r="T365" s="202">
        <f t="shared" si="15"/>
        <v>0</v>
      </c>
      <c r="U365" s="202">
        <f>+'Labour and Options'!S364</f>
        <v>0</v>
      </c>
      <c r="W365" s="202">
        <f>+Travel!L365</f>
        <v>0</v>
      </c>
      <c r="X365" s="202">
        <f>+ODC!K365</f>
        <v>0</v>
      </c>
    </row>
    <row r="366" spans="2:24" x14ac:dyDescent="0.35">
      <c r="B366" s="248" t="str">
        <f>+'CLIN Detail list'!P367</f>
        <v>5.7.1    Security Risk Assessment (SRA)</v>
      </c>
      <c r="C366" s="68" t="str">
        <f>+IF('CLIN Detail list'!C367=0,"   ----",'CLIN Detail list'!C367)</f>
        <v>SOW § 11.4</v>
      </c>
      <c r="D366" s="68" t="str">
        <f>+IF('CLIN Detail list'!H367=0,"   ----",'CLIN Detail list'!H367)</f>
        <v xml:space="preserve">   ----</v>
      </c>
      <c r="E366" s="68" t="str">
        <f>+IF('CLIN Detail list'!I367=0,"   ----",'CLIN Detail list'!I367)</f>
        <v>Mons, Bel</v>
      </c>
      <c r="F366" s="68"/>
      <c r="G366" s="68"/>
      <c r="H366" s="68"/>
      <c r="I366" s="68"/>
      <c r="J366" s="177">
        <f t="shared" si="16"/>
        <v>0</v>
      </c>
      <c r="K366" s="68"/>
      <c r="L366" s="41"/>
      <c r="T366" s="202">
        <f t="shared" si="15"/>
        <v>0</v>
      </c>
      <c r="U366" s="202">
        <f>+'Labour and Options'!S365</f>
        <v>0</v>
      </c>
      <c r="W366" s="202">
        <f>+Travel!L366</f>
        <v>0</v>
      </c>
      <c r="X366" s="202">
        <f>+ODC!K366</f>
        <v>0</v>
      </c>
    </row>
    <row r="367" spans="2:24" x14ac:dyDescent="0.35">
      <c r="B367" s="248" t="str">
        <f>+'CLIN Detail list'!P368</f>
        <v>5.7.2    Security Test and Verification Plan (STVP)</v>
      </c>
      <c r="C367" s="68" t="str">
        <f>+IF('CLIN Detail list'!C368=0,"   ----",'CLIN Detail list'!C368)</f>
        <v>SOW § 11.4</v>
      </c>
      <c r="D367" s="68" t="str">
        <f>+IF('CLIN Detail list'!H368=0,"   ----",'CLIN Detail list'!H368)</f>
        <v xml:space="preserve">   ----</v>
      </c>
      <c r="E367" s="68" t="str">
        <f>+IF('CLIN Detail list'!I368=0,"   ----",'CLIN Detail list'!I368)</f>
        <v>Mons, Bel</v>
      </c>
      <c r="F367" s="68"/>
      <c r="G367" s="68"/>
      <c r="H367" s="68"/>
      <c r="I367" s="68"/>
      <c r="J367" s="177">
        <f t="shared" si="16"/>
        <v>0</v>
      </c>
      <c r="K367" s="68"/>
      <c r="L367" s="41"/>
      <c r="T367" s="202">
        <f t="shared" si="15"/>
        <v>0</v>
      </c>
      <c r="U367" s="202">
        <f>+'Labour and Options'!S366</f>
        <v>0</v>
      </c>
      <c r="W367" s="202">
        <f>+Travel!L367</f>
        <v>0</v>
      </c>
      <c r="X367" s="202">
        <f>+ODC!K367</f>
        <v>0</v>
      </c>
    </row>
    <row r="368" spans="2:24" x14ac:dyDescent="0.35">
      <c r="B368" s="248" t="str">
        <f>+'CLIN Detail list'!P369</f>
        <v>5.7.3    Security Test Report (STR)</v>
      </c>
      <c r="C368" s="68" t="str">
        <f>+IF('CLIN Detail list'!C369=0,"   ----",'CLIN Detail list'!C369)</f>
        <v>SOW § 11.4</v>
      </c>
      <c r="D368" s="68" t="str">
        <f>+IF('CLIN Detail list'!H369=0,"   ----",'CLIN Detail list'!H369)</f>
        <v xml:space="preserve">   ----</v>
      </c>
      <c r="E368" s="68" t="str">
        <f>+IF('CLIN Detail list'!I369=0,"   ----",'CLIN Detail list'!I369)</f>
        <v>Mons, Bel</v>
      </c>
      <c r="F368" s="68"/>
      <c r="G368" s="68"/>
      <c r="H368" s="68"/>
      <c r="I368" s="68"/>
      <c r="J368" s="177">
        <f t="shared" si="16"/>
        <v>0</v>
      </c>
      <c r="K368" s="68"/>
      <c r="L368" s="41"/>
      <c r="T368" s="202">
        <f t="shared" si="15"/>
        <v>0</v>
      </c>
      <c r="U368" s="202">
        <f>+'Labour and Options'!S367</f>
        <v>0</v>
      </c>
      <c r="W368" s="202">
        <f>+Travel!L368</f>
        <v>0</v>
      </c>
      <c r="X368" s="202">
        <f>+ODC!K368</f>
        <v>0</v>
      </c>
    </row>
    <row r="369" spans="2:24" x14ac:dyDescent="0.35">
      <c r="B369" s="248" t="str">
        <f>+'CLIN Detail list'!P370</f>
        <v>5.7.4    Security Mechanisms to be implemented</v>
      </c>
      <c r="C369" s="68" t="str">
        <f>+IF('CLIN Detail list'!C370=0,"   ----",'CLIN Detail list'!C370)</f>
        <v>SOW § 11.4</v>
      </c>
      <c r="D369" s="68" t="str">
        <f>+IF('CLIN Detail list'!H370=0,"   ----",'CLIN Detail list'!H370)</f>
        <v xml:space="preserve">   ----</v>
      </c>
      <c r="E369" s="68" t="str">
        <f>+IF('CLIN Detail list'!I370=0,"   ----",'CLIN Detail list'!I370)</f>
        <v>Mons, Bel</v>
      </c>
      <c r="F369" s="68"/>
      <c r="G369" s="68"/>
      <c r="H369" s="68"/>
      <c r="I369" s="68"/>
      <c r="J369" s="177">
        <f t="shared" si="16"/>
        <v>0</v>
      </c>
      <c r="K369" s="68"/>
      <c r="L369" s="41"/>
      <c r="T369" s="202">
        <f t="shared" si="15"/>
        <v>0</v>
      </c>
      <c r="U369" s="202">
        <f>+'Labour and Options'!S368</f>
        <v>0</v>
      </c>
      <c r="W369" s="202">
        <f>+Travel!L369</f>
        <v>0</v>
      </c>
      <c r="X369" s="202">
        <f>+ODC!K369</f>
        <v>0</v>
      </c>
    </row>
    <row r="370" spans="2:24" x14ac:dyDescent="0.35">
      <c r="B370" s="237" t="str">
        <f>+'CLIN Detail list'!P371</f>
        <v>5.8    ILS</v>
      </c>
      <c r="C370" s="127" t="str">
        <f>+IF('CLIN Detail list'!C371=0,"   ----",'CLIN Detail list'!C371)</f>
        <v xml:space="preserve">   ----</v>
      </c>
      <c r="D370" s="127" t="str">
        <f>+IF('CLIN Detail list'!H371=0,"   ----",'CLIN Detail list'!H371)</f>
        <v>DAEDC + 19 Months</v>
      </c>
      <c r="E370" s="127" t="str">
        <f>+IF('CLIN Detail list'!I371=0,"   ----",'CLIN Detail list'!I371)</f>
        <v>Mons, Bel</v>
      </c>
      <c r="F370" s="127"/>
      <c r="G370" s="127"/>
      <c r="H370" s="127"/>
      <c r="I370" s="127"/>
      <c r="J370" s="247">
        <f t="shared" ref="J370" si="17">+T370</f>
        <v>0</v>
      </c>
      <c r="K370" s="68"/>
      <c r="L370" s="41"/>
      <c r="T370" s="202">
        <f t="shared" si="15"/>
        <v>0</v>
      </c>
      <c r="U370" s="202">
        <f>+'Labour and Options'!S369</f>
        <v>0</v>
      </c>
      <c r="W370" s="202">
        <f>+Travel!L370</f>
        <v>0</v>
      </c>
      <c r="X370" s="202">
        <f>+ODC!K370</f>
        <v>0</v>
      </c>
    </row>
    <row r="371" spans="2:24" x14ac:dyDescent="0.35">
      <c r="B371" s="248" t="str">
        <f>+'CLIN Detail list'!P372</f>
        <v>5.8.1    Integrated Logistics Support Plan (ILSP) +</v>
      </c>
      <c r="C371" s="68" t="str">
        <f>+IF('CLIN Detail list'!C372=0,"   ----",'CLIN Detail list'!C372)</f>
        <v>SOW § 13.1</v>
      </c>
      <c r="D371" s="68" t="str">
        <f>+IF('CLIN Detail list'!H372=0,"   ----",'CLIN Detail list'!H372)</f>
        <v xml:space="preserve">   ----</v>
      </c>
      <c r="E371" s="68" t="str">
        <f>+IF('CLIN Detail list'!I372=0,"   ----",'CLIN Detail list'!I372)</f>
        <v>Mons, Bel</v>
      </c>
      <c r="F371" s="68"/>
      <c r="G371" s="68"/>
      <c r="H371" s="68"/>
      <c r="I371" s="68"/>
      <c r="J371" s="177">
        <f t="shared" si="16"/>
        <v>0</v>
      </c>
      <c r="K371" s="68"/>
      <c r="L371" s="41"/>
      <c r="T371" s="202">
        <f t="shared" si="15"/>
        <v>0</v>
      </c>
      <c r="U371" s="202">
        <f>+'Labour and Options'!S370</f>
        <v>0</v>
      </c>
      <c r="W371" s="202">
        <f>+Travel!L371</f>
        <v>0</v>
      </c>
      <c r="X371" s="202">
        <f>+ODC!K371</f>
        <v>0</v>
      </c>
    </row>
    <row r="372" spans="2:24" x14ac:dyDescent="0.35">
      <c r="B372" s="248" t="str">
        <f>+'CLIN Detail list'!P373</f>
        <v>5.8.2    Maintenance and Support Concept</v>
      </c>
      <c r="C372" s="68" t="str">
        <f>+IF('CLIN Detail list'!C373=0,"   ----",'CLIN Detail list'!C373)</f>
        <v>SOW § 13.1</v>
      </c>
      <c r="D372" s="68" t="str">
        <f>+IF('CLIN Detail list'!H373=0,"   ----",'CLIN Detail list'!H373)</f>
        <v xml:space="preserve">   ----</v>
      </c>
      <c r="E372" s="68" t="str">
        <f>+IF('CLIN Detail list'!I373=0,"   ----",'CLIN Detail list'!I373)</f>
        <v>Mons, Bel</v>
      </c>
      <c r="F372" s="68"/>
      <c r="G372" s="68"/>
      <c r="H372" s="68"/>
      <c r="I372" s="68"/>
      <c r="J372" s="177">
        <f t="shared" si="16"/>
        <v>0</v>
      </c>
      <c r="K372" s="68"/>
      <c r="L372" s="41"/>
      <c r="T372" s="202">
        <f t="shared" si="15"/>
        <v>0</v>
      </c>
      <c r="U372" s="202">
        <f>+'Labour and Options'!S371</f>
        <v>0</v>
      </c>
      <c r="W372" s="202">
        <f>+Travel!L372</f>
        <v>0</v>
      </c>
      <c r="X372" s="202">
        <f>+ODC!K372</f>
        <v>0</v>
      </c>
    </row>
    <row r="373" spans="2:24" x14ac:dyDescent="0.35">
      <c r="B373" s="248" t="str">
        <f>+'CLIN Detail list'!P374</f>
        <v>5.8.3    Supply Support</v>
      </c>
      <c r="C373" s="68" t="str">
        <f>+IF('CLIN Detail list'!C374=0,"   ----",'CLIN Detail list'!C374)</f>
        <v>SOW § 13.4</v>
      </c>
      <c r="D373" s="68" t="str">
        <f>+IF('CLIN Detail list'!H374=0,"   ----",'CLIN Detail list'!H374)</f>
        <v xml:space="preserve">   ----</v>
      </c>
      <c r="E373" s="68" t="str">
        <f>+IF('CLIN Detail list'!I374=0,"   ----",'CLIN Detail list'!I374)</f>
        <v>Mons, Bel</v>
      </c>
      <c r="F373" s="68"/>
      <c r="G373" s="68"/>
      <c r="H373" s="68"/>
      <c r="I373" s="68"/>
      <c r="J373" s="177">
        <f t="shared" si="16"/>
        <v>0</v>
      </c>
      <c r="K373" s="68"/>
      <c r="L373" s="41"/>
      <c r="T373" s="202">
        <f t="shared" si="15"/>
        <v>0</v>
      </c>
      <c r="U373" s="202">
        <f>+'Labour and Options'!S372</f>
        <v>0</v>
      </c>
      <c r="W373" s="202">
        <f>+Travel!L373</f>
        <v>0</v>
      </c>
      <c r="X373" s="202">
        <f>+ODC!K373</f>
        <v>0</v>
      </c>
    </row>
    <row r="374" spans="2:24" x14ac:dyDescent="0.35">
      <c r="B374" s="237" t="str">
        <f>+'CLIN Detail list'!P375</f>
        <v>5.9    Technical Documentation</v>
      </c>
      <c r="C374" s="127" t="str">
        <f>+IF('CLIN Detail list'!C375=0,"   ----",'CLIN Detail list'!C375)</f>
        <v xml:space="preserve">   ----</v>
      </c>
      <c r="D374" s="127" t="str">
        <f>+IF('CLIN Detail list'!H375=0,"   ----",'CLIN Detail list'!H375)</f>
        <v>DAEDC + 19 Months</v>
      </c>
      <c r="E374" s="127" t="str">
        <f>+IF('CLIN Detail list'!I375=0,"   ----",'CLIN Detail list'!I375)</f>
        <v xml:space="preserve">   ----</v>
      </c>
      <c r="F374" s="127"/>
      <c r="G374" s="127"/>
      <c r="H374" s="127"/>
      <c r="I374" s="127"/>
      <c r="J374" s="247">
        <f t="shared" ref="J374" si="18">+T374</f>
        <v>0</v>
      </c>
      <c r="K374" s="68"/>
      <c r="L374" s="41"/>
      <c r="T374" s="202">
        <f t="shared" si="15"/>
        <v>0</v>
      </c>
      <c r="U374" s="202">
        <f>+'Labour and Options'!S373</f>
        <v>0</v>
      </c>
      <c r="W374" s="202">
        <f>+Travel!L374</f>
        <v>0</v>
      </c>
      <c r="X374" s="202">
        <f>+ODC!K374</f>
        <v>0</v>
      </c>
    </row>
    <row r="375" spans="2:24" x14ac:dyDescent="0.35">
      <c r="B375" s="248" t="str">
        <f>+'CLIN Detail list'!P376</f>
        <v>5.9.1    User and Administrator Guides</v>
      </c>
      <c r="C375" s="68" t="str">
        <f>+IF('CLIN Detail list'!C376=0,"   ----",'CLIN Detail list'!C376)</f>
        <v>SOW § 13.2.1</v>
      </c>
      <c r="D375" s="68" t="str">
        <f>+IF('CLIN Detail list'!H376=0,"   ----",'CLIN Detail list'!H376)</f>
        <v xml:space="preserve">   ----</v>
      </c>
      <c r="E375" s="68" t="str">
        <f>+IF('CLIN Detail list'!I376=0,"   ----",'CLIN Detail list'!I376)</f>
        <v>Mons, Bel</v>
      </c>
      <c r="F375" s="68"/>
      <c r="G375" s="68"/>
      <c r="H375" s="68"/>
      <c r="I375" s="68"/>
      <c r="J375" s="177">
        <f t="shared" si="16"/>
        <v>0</v>
      </c>
      <c r="K375" s="68"/>
      <c r="L375" s="41"/>
      <c r="T375" s="202">
        <f t="shared" si="15"/>
        <v>0</v>
      </c>
      <c r="U375" s="202">
        <f>+'Labour and Options'!S374</f>
        <v>0</v>
      </c>
      <c r="W375" s="202">
        <f>+Travel!L375</f>
        <v>0</v>
      </c>
      <c r="X375" s="202">
        <f>+ODC!K375</f>
        <v>0</v>
      </c>
    </row>
    <row r="376" spans="2:24" ht="26.5" x14ac:dyDescent="0.35">
      <c r="B376" s="248" t="str">
        <f>+'CLIN Detail list'!P377</f>
        <v>5.9.2    Maintenance Manuals (including admin and platform manuals)</v>
      </c>
      <c r="C376" s="68" t="str">
        <f>+IF('CLIN Detail list'!C377=0,"   ----",'CLIN Detail list'!C377)</f>
        <v>SOW § 13.2.1</v>
      </c>
      <c r="D376" s="68" t="str">
        <f>+IF('CLIN Detail list'!H377=0,"   ----",'CLIN Detail list'!H377)</f>
        <v xml:space="preserve">   ----</v>
      </c>
      <c r="E376" s="68" t="str">
        <f>+IF('CLIN Detail list'!I377=0,"   ----",'CLIN Detail list'!I377)</f>
        <v>Mons, Bel</v>
      </c>
      <c r="F376" s="68"/>
      <c r="G376" s="68"/>
      <c r="H376" s="68"/>
      <c r="I376" s="68"/>
      <c r="J376" s="177">
        <f t="shared" si="16"/>
        <v>0</v>
      </c>
      <c r="K376" s="68"/>
      <c r="L376" s="41"/>
      <c r="T376" s="202">
        <f t="shared" si="15"/>
        <v>0</v>
      </c>
      <c r="U376" s="202">
        <f>+'Labour and Options'!S375</f>
        <v>0</v>
      </c>
      <c r="W376" s="202">
        <f>+Travel!L376</f>
        <v>0</v>
      </c>
      <c r="X376" s="202">
        <f>+ODC!K376</f>
        <v>0</v>
      </c>
    </row>
    <row r="377" spans="2:24" x14ac:dyDescent="0.35">
      <c r="B377" s="248" t="str">
        <f>+'CLIN Detail list'!P378</f>
        <v>5.9.3    OEM Manuals for COTS</v>
      </c>
      <c r="C377" s="68" t="str">
        <f>+IF('CLIN Detail list'!C378=0,"   ----",'CLIN Detail list'!C378)</f>
        <v>SOW § 13.2.1</v>
      </c>
      <c r="D377" s="68" t="str">
        <f>+IF('CLIN Detail list'!H378=0,"   ----",'CLIN Detail list'!H378)</f>
        <v xml:space="preserve">   ----</v>
      </c>
      <c r="E377" s="68" t="str">
        <f>+IF('CLIN Detail list'!I378=0,"   ----",'CLIN Detail list'!I378)</f>
        <v>Mons, Bel</v>
      </c>
      <c r="F377" s="68"/>
      <c r="G377" s="68"/>
      <c r="H377" s="68"/>
      <c r="I377" s="68"/>
      <c r="J377" s="177">
        <f t="shared" si="16"/>
        <v>0</v>
      </c>
      <c r="K377" s="68"/>
      <c r="L377" s="41"/>
      <c r="T377" s="202">
        <f t="shared" si="15"/>
        <v>0</v>
      </c>
      <c r="U377" s="202">
        <f>+'Labour and Options'!S376</f>
        <v>0</v>
      </c>
      <c r="W377" s="202">
        <f>+Travel!L377</f>
        <v>0</v>
      </c>
      <c r="X377" s="202">
        <f>+ODC!K377</f>
        <v>0</v>
      </c>
    </row>
    <row r="378" spans="2:24" x14ac:dyDescent="0.35">
      <c r="B378" s="248" t="str">
        <f>+'CLIN Detail list'!P379</f>
        <v>5.9.4    As-build System Requirements</v>
      </c>
      <c r="C378" s="68" t="str">
        <f>+IF('CLIN Detail list'!C379=0,"   ----",'CLIN Detail list'!C379)</f>
        <v>SOW § 13.2.1</v>
      </c>
      <c r="D378" s="68" t="str">
        <f>+IF('CLIN Detail list'!H379=0,"   ----",'CLIN Detail list'!H379)</f>
        <v xml:space="preserve">   ----</v>
      </c>
      <c r="E378" s="68" t="str">
        <f>+IF('CLIN Detail list'!I379=0,"   ----",'CLIN Detail list'!I379)</f>
        <v>Mons, Bel</v>
      </c>
      <c r="F378" s="68"/>
      <c r="G378" s="68"/>
      <c r="H378" s="68"/>
      <c r="I378" s="68"/>
      <c r="J378" s="177">
        <f t="shared" si="16"/>
        <v>0</v>
      </c>
      <c r="K378" s="68"/>
      <c r="L378" s="41"/>
      <c r="T378" s="202">
        <f t="shared" si="15"/>
        <v>0</v>
      </c>
      <c r="U378" s="202">
        <f>+'Labour and Options'!S377</f>
        <v>0</v>
      </c>
      <c r="W378" s="202">
        <f>+Travel!L378</f>
        <v>0</v>
      </c>
      <c r="X378" s="202">
        <f>+ODC!K378</f>
        <v>0</v>
      </c>
    </row>
    <row r="379" spans="2:24" x14ac:dyDescent="0.35">
      <c r="B379" s="248" t="str">
        <f>+'CLIN Detail list'!P380</f>
        <v>5.9.5    As-build Technical Architecture</v>
      </c>
      <c r="C379" s="68" t="str">
        <f>+IF('CLIN Detail list'!C380=0,"   ----",'CLIN Detail list'!C380)</f>
        <v>SOW § 13.2.1</v>
      </c>
      <c r="D379" s="68" t="str">
        <f>+IF('CLIN Detail list'!H380=0,"   ----",'CLIN Detail list'!H380)</f>
        <v xml:space="preserve">   ----</v>
      </c>
      <c r="E379" s="68" t="str">
        <f>+IF('CLIN Detail list'!I380=0,"   ----",'CLIN Detail list'!I380)</f>
        <v>Mons, Bel</v>
      </c>
      <c r="F379" s="68"/>
      <c r="G379" s="68"/>
      <c r="H379" s="68"/>
      <c r="I379" s="68"/>
      <c r="J379" s="177">
        <f t="shared" si="16"/>
        <v>0</v>
      </c>
      <c r="K379" s="68"/>
      <c r="L379" s="41"/>
      <c r="T379" s="202">
        <f t="shared" si="15"/>
        <v>0</v>
      </c>
      <c r="U379" s="202">
        <f>+'Labour and Options'!S378</f>
        <v>0</v>
      </c>
      <c r="W379" s="202">
        <f>+Travel!L379</f>
        <v>0</v>
      </c>
      <c r="X379" s="202">
        <f>+ODC!K379</f>
        <v>0</v>
      </c>
    </row>
    <row r="380" spans="2:24" x14ac:dyDescent="0.35">
      <c r="B380" s="248" t="str">
        <f>+'CLIN Detail list'!P381</f>
        <v>5.9.6    As-build System Design Document</v>
      </c>
      <c r="C380" s="68" t="str">
        <f>+IF('CLIN Detail list'!C381=0,"   ----",'CLIN Detail list'!C381)</f>
        <v>SOW § 13.2.1</v>
      </c>
      <c r="D380" s="68" t="str">
        <f>+IF('CLIN Detail list'!H381=0,"   ----",'CLIN Detail list'!H381)</f>
        <v xml:space="preserve">   ----</v>
      </c>
      <c r="E380" s="68" t="str">
        <f>+IF('CLIN Detail list'!I381=0,"   ----",'CLIN Detail list'!I381)</f>
        <v>Mons, Bel</v>
      </c>
      <c r="F380" s="68"/>
      <c r="G380" s="68"/>
      <c r="H380" s="68"/>
      <c r="I380" s="68"/>
      <c r="J380" s="177">
        <f t="shared" si="16"/>
        <v>0</v>
      </c>
      <c r="K380" s="68"/>
      <c r="L380" s="41"/>
      <c r="T380" s="202">
        <f t="shared" si="15"/>
        <v>0</v>
      </c>
      <c r="U380" s="202">
        <f>+'Labour and Options'!S379</f>
        <v>0</v>
      </c>
      <c r="W380" s="202">
        <f>+Travel!L380</f>
        <v>0</v>
      </c>
      <c r="X380" s="202">
        <f>+ODC!K380</f>
        <v>0</v>
      </c>
    </row>
    <row r="381" spans="2:24" x14ac:dyDescent="0.35">
      <c r="B381" s="248" t="str">
        <f>+'CLIN Detail list'!P382</f>
        <v>5.9.7    Installation and Configuration Guides</v>
      </c>
      <c r="C381" s="68" t="str">
        <f>+IF('CLIN Detail list'!C382=0,"   ----",'CLIN Detail list'!C382)</f>
        <v>SOW § 13.2.1</v>
      </c>
      <c r="D381" s="68" t="str">
        <f>+IF('CLIN Detail list'!H382=0,"   ----",'CLIN Detail list'!H382)</f>
        <v xml:space="preserve">   ----</v>
      </c>
      <c r="E381" s="68" t="str">
        <f>+IF('CLIN Detail list'!I382=0,"   ----",'CLIN Detail list'!I382)</f>
        <v>Mons, Bel</v>
      </c>
      <c r="F381" s="68"/>
      <c r="G381" s="68"/>
      <c r="H381" s="68"/>
      <c r="I381" s="68"/>
      <c r="J381" s="177">
        <f t="shared" si="16"/>
        <v>0</v>
      </c>
      <c r="K381" s="68"/>
      <c r="L381" s="41"/>
      <c r="T381" s="202">
        <f t="shared" si="15"/>
        <v>0</v>
      </c>
      <c r="U381" s="202">
        <f>+'Labour and Options'!S380</f>
        <v>0</v>
      </c>
      <c r="W381" s="202">
        <f>+Travel!L381</f>
        <v>0</v>
      </c>
      <c r="X381" s="202">
        <f>+ODC!K381</f>
        <v>0</v>
      </c>
    </row>
    <row r="382" spans="2:24" x14ac:dyDescent="0.35">
      <c r="B382" s="248" t="str">
        <f>+'CLIN Detail list'!P383</f>
        <v>5.9.8    Deployment Guide</v>
      </c>
      <c r="C382" s="68" t="str">
        <f>+IF('CLIN Detail list'!C383=0,"   ----",'CLIN Detail list'!C383)</f>
        <v>SOW § 13.2.1</v>
      </c>
      <c r="D382" s="68" t="str">
        <f>+IF('CLIN Detail list'!H383=0,"   ----",'CLIN Detail list'!H383)</f>
        <v xml:space="preserve">   ----</v>
      </c>
      <c r="E382" s="68" t="str">
        <f>+IF('CLIN Detail list'!I383=0,"   ----",'CLIN Detail list'!I383)</f>
        <v>Mons, Bel</v>
      </c>
      <c r="F382" s="68"/>
      <c r="G382" s="68"/>
      <c r="H382" s="68"/>
      <c r="I382" s="68"/>
      <c r="J382" s="177">
        <f t="shared" si="16"/>
        <v>0</v>
      </c>
      <c r="K382" s="68"/>
      <c r="L382" s="41"/>
      <c r="T382" s="202">
        <f t="shared" si="15"/>
        <v>0</v>
      </c>
      <c r="U382" s="202">
        <f>+'Labour and Options'!S381</f>
        <v>0</v>
      </c>
      <c r="W382" s="202">
        <f>+Travel!L382</f>
        <v>0</v>
      </c>
      <c r="X382" s="202">
        <f>+ODC!K382</f>
        <v>0</v>
      </c>
    </row>
    <row r="383" spans="2:24" x14ac:dyDescent="0.35">
      <c r="B383" s="248" t="str">
        <f>+'CLIN Detail list'!P384</f>
        <v>5.9.9    Build Guide</v>
      </c>
      <c r="C383" s="68" t="str">
        <f>+IF('CLIN Detail list'!C384=0,"   ----",'CLIN Detail list'!C384)</f>
        <v>SOW § 13.2.1</v>
      </c>
      <c r="D383" s="68" t="str">
        <f>+IF('CLIN Detail list'!H384=0,"   ----",'CLIN Detail list'!H384)</f>
        <v xml:space="preserve">   ----</v>
      </c>
      <c r="E383" s="68" t="str">
        <f>+IF('CLIN Detail list'!I384=0,"   ----",'CLIN Detail list'!I384)</f>
        <v>Mons, Bel</v>
      </c>
      <c r="F383" s="68"/>
      <c r="G383" s="68"/>
      <c r="H383" s="68"/>
      <c r="I383" s="68"/>
      <c r="J383" s="177">
        <f t="shared" si="16"/>
        <v>0</v>
      </c>
      <c r="K383" s="68"/>
      <c r="L383" s="41"/>
      <c r="T383" s="202">
        <f t="shared" si="15"/>
        <v>0</v>
      </c>
      <c r="U383" s="202">
        <f>+'Labour and Options'!S382</f>
        <v>0</v>
      </c>
      <c r="W383" s="202">
        <f>+Travel!L383</f>
        <v>0</v>
      </c>
      <c r="X383" s="202">
        <f>+ODC!K383</f>
        <v>0</v>
      </c>
    </row>
    <row r="384" spans="2:24" x14ac:dyDescent="0.35">
      <c r="B384" s="248" t="str">
        <f>+'CLIN Detail list'!P385</f>
        <v>5.9.10    As-build Test Cases</v>
      </c>
      <c r="C384" s="68" t="str">
        <f>+IF('CLIN Detail list'!C385=0,"   ----",'CLIN Detail list'!C385)</f>
        <v>SOW § 13.2.1</v>
      </c>
      <c r="D384" s="68" t="str">
        <f>+IF('CLIN Detail list'!H385=0,"   ----",'CLIN Detail list'!H385)</f>
        <v xml:space="preserve">   ----</v>
      </c>
      <c r="E384" s="68" t="str">
        <f>+IF('CLIN Detail list'!I385=0,"   ----",'CLIN Detail list'!I385)</f>
        <v>Mons, Bel</v>
      </c>
      <c r="F384" s="68"/>
      <c r="G384" s="68"/>
      <c r="H384" s="68"/>
      <c r="I384" s="68"/>
      <c r="J384" s="177">
        <f t="shared" si="16"/>
        <v>0</v>
      </c>
      <c r="K384" s="68"/>
      <c r="L384" s="41"/>
      <c r="T384" s="202">
        <f t="shared" si="15"/>
        <v>0</v>
      </c>
      <c r="U384" s="202">
        <f>+'Labour and Options'!S383</f>
        <v>0</v>
      </c>
      <c r="W384" s="202">
        <f>+Travel!L384</f>
        <v>0</v>
      </c>
      <c r="X384" s="202">
        <f>+ODC!K384</f>
        <v>0</v>
      </c>
    </row>
    <row r="385" spans="2:24" ht="26.5" x14ac:dyDescent="0.35">
      <c r="B385" s="248" t="str">
        <f>+'CLIN Detail list'!P386</f>
        <v>5.9.11    Software Baseline (Source Code, Binaries and all dependant software in a package)</v>
      </c>
      <c r="C385" s="68" t="str">
        <f>+IF('CLIN Detail list'!C386=0,"   ----",'CLIN Detail list'!C386)</f>
        <v>SOW § 13.2</v>
      </c>
      <c r="D385" s="68" t="str">
        <f>+IF('CLIN Detail list'!H386=0,"   ----",'CLIN Detail list'!H386)</f>
        <v xml:space="preserve">   ----</v>
      </c>
      <c r="E385" s="68" t="str">
        <f>+IF('CLIN Detail list'!I386=0,"   ----",'CLIN Detail list'!I386)</f>
        <v>Mons, Bel</v>
      </c>
      <c r="F385" s="68"/>
      <c r="G385" s="68"/>
      <c r="H385" s="68"/>
      <c r="I385" s="68"/>
      <c r="J385" s="177">
        <f t="shared" si="16"/>
        <v>0</v>
      </c>
      <c r="K385" s="68"/>
      <c r="L385" s="41"/>
      <c r="T385" s="202">
        <f t="shared" si="15"/>
        <v>0</v>
      </c>
      <c r="U385" s="202">
        <f>+'Labour and Options'!S384</f>
        <v>0</v>
      </c>
      <c r="W385" s="202">
        <f>+Travel!L385</f>
        <v>0</v>
      </c>
      <c r="X385" s="202">
        <f>+ODC!K385</f>
        <v>0</v>
      </c>
    </row>
    <row r="386" spans="2:24" x14ac:dyDescent="0.35">
      <c r="B386" s="248" t="str">
        <f>+'CLIN Detail list'!P387</f>
        <v>5.9.12    Web Service Reference Guide and Maintenance Manuals</v>
      </c>
      <c r="C386" s="68" t="str">
        <f>+IF('CLIN Detail list'!C387=0,"   ----",'CLIN Detail list'!C387)</f>
        <v>SOW § 13.2.1</v>
      </c>
      <c r="D386" s="68" t="str">
        <f>+IF('CLIN Detail list'!H387=0,"   ----",'CLIN Detail list'!H387)</f>
        <v xml:space="preserve">   ----</v>
      </c>
      <c r="E386" s="68" t="str">
        <f>+IF('CLIN Detail list'!I387=0,"   ----",'CLIN Detail list'!I387)</f>
        <v>Mons, Bel</v>
      </c>
      <c r="F386" s="68"/>
      <c r="G386" s="68"/>
      <c r="H386" s="68"/>
      <c r="I386" s="68"/>
      <c r="J386" s="177">
        <f t="shared" si="16"/>
        <v>0</v>
      </c>
      <c r="K386" s="68"/>
      <c r="L386" s="41"/>
      <c r="T386" s="202">
        <f t="shared" si="15"/>
        <v>0</v>
      </c>
      <c r="U386" s="202">
        <f>+'Labour and Options'!S385</f>
        <v>0</v>
      </c>
      <c r="W386" s="202">
        <f>+Travel!L386</f>
        <v>0</v>
      </c>
      <c r="X386" s="202">
        <f>+ODC!K386</f>
        <v>0</v>
      </c>
    </row>
    <row r="387" spans="2:24" x14ac:dyDescent="0.35">
      <c r="B387" s="248" t="str">
        <f>+'CLIN Detail list'!P388</f>
        <v>5.9.13    On-line documentation (Embedded in the platform)</v>
      </c>
      <c r="C387" s="68" t="str">
        <f>+IF('CLIN Detail list'!C388=0,"   ----",'CLIN Detail list'!C388)</f>
        <v>SOW § 13.2.2</v>
      </c>
      <c r="D387" s="68" t="str">
        <f>+IF('CLIN Detail list'!H388=0,"   ----",'CLIN Detail list'!H388)</f>
        <v xml:space="preserve">   ----</v>
      </c>
      <c r="E387" s="68" t="str">
        <f>+IF('CLIN Detail list'!I388=0,"   ----",'CLIN Detail list'!I388)</f>
        <v>Mons, Bel</v>
      </c>
      <c r="F387" s="68"/>
      <c r="G387" s="68"/>
      <c r="H387" s="68"/>
      <c r="I387" s="68"/>
      <c r="J387" s="177">
        <f t="shared" si="16"/>
        <v>0</v>
      </c>
      <c r="K387" s="68"/>
      <c r="L387" s="41"/>
      <c r="T387" s="202">
        <f t="shared" si="15"/>
        <v>0</v>
      </c>
      <c r="U387" s="202">
        <f>+'Labour and Options'!S386</f>
        <v>0</v>
      </c>
      <c r="W387" s="202">
        <f>+Travel!L387</f>
        <v>0</v>
      </c>
      <c r="X387" s="202">
        <f>+ODC!K387</f>
        <v>0</v>
      </c>
    </row>
    <row r="388" spans="2:24" x14ac:dyDescent="0.35">
      <c r="B388" s="248" t="str">
        <f>+'CLIN Detail list'!P389</f>
        <v>5.9.14    Warranty</v>
      </c>
      <c r="C388" s="68" t="str">
        <f>+IF('CLIN Detail list'!C389=0,"   ----",'CLIN Detail list'!C389)</f>
        <v>SOW § 13</v>
      </c>
      <c r="D388" s="68" t="str">
        <f>+IF('CLIN Detail list'!H389=0,"   ----",'CLIN Detail list'!H389)</f>
        <v xml:space="preserve">   ----</v>
      </c>
      <c r="E388" s="68" t="str">
        <f>+IF('CLIN Detail list'!I389=0,"   ----",'CLIN Detail list'!I389)</f>
        <v>Mons, Bel</v>
      </c>
      <c r="F388" s="68"/>
      <c r="G388" s="68"/>
      <c r="H388" s="68"/>
      <c r="I388" s="68"/>
      <c r="J388" s="177">
        <f t="shared" si="16"/>
        <v>0</v>
      </c>
      <c r="K388" s="68"/>
      <c r="L388" s="41"/>
      <c r="T388" s="202">
        <f t="shared" si="15"/>
        <v>0</v>
      </c>
      <c r="U388" s="202">
        <f>+'Labour and Options'!S387</f>
        <v>0</v>
      </c>
      <c r="W388" s="202">
        <f>+Travel!L388</f>
        <v>0</v>
      </c>
      <c r="X388" s="202">
        <f>+ODC!K388</f>
        <v>0</v>
      </c>
    </row>
    <row r="389" spans="2:24" x14ac:dyDescent="0.35">
      <c r="B389" s="237" t="str">
        <f>+'CLIN Detail list'!P390</f>
        <v>5.10    Quality Management</v>
      </c>
      <c r="C389" s="127" t="str">
        <f>+IF('CLIN Detail list'!C390=0,"   ----",'CLIN Detail list'!C390)</f>
        <v xml:space="preserve">   ----</v>
      </c>
      <c r="D389" s="127" t="str">
        <f>+IF('CLIN Detail list'!H390=0,"   ----",'CLIN Detail list'!H390)</f>
        <v>DAEDC + 19 Months</v>
      </c>
      <c r="E389" s="127" t="str">
        <f>+IF('CLIN Detail list'!I390=0,"   ----",'CLIN Detail list'!I390)</f>
        <v>Mons, Bel</v>
      </c>
      <c r="F389" s="127"/>
      <c r="G389" s="127"/>
      <c r="H389" s="127"/>
      <c r="I389" s="127"/>
      <c r="J389" s="247">
        <f t="shared" ref="J389" si="19">+T389</f>
        <v>0</v>
      </c>
      <c r="K389" s="68"/>
      <c r="L389" s="41"/>
      <c r="T389" s="202">
        <f t="shared" si="15"/>
        <v>0</v>
      </c>
      <c r="U389" s="202">
        <f>+'Labour and Options'!S388</f>
        <v>0</v>
      </c>
      <c r="W389" s="202">
        <f>+Travel!L389</f>
        <v>0</v>
      </c>
      <c r="X389" s="202">
        <f>+ODC!K389</f>
        <v>0</v>
      </c>
    </row>
    <row r="390" spans="2:24" x14ac:dyDescent="0.35">
      <c r="B390" s="248" t="str">
        <f>+'CLIN Detail list'!P391</f>
        <v>5.10.1    Quality Assurance Plan</v>
      </c>
      <c r="C390" s="68" t="str">
        <f>+IF('CLIN Detail list'!C391=0,"   ----",'CLIN Detail list'!C391)</f>
        <v>SOW § 16.3</v>
      </c>
      <c r="D390" s="68" t="str">
        <f>+IF('CLIN Detail list'!H391=0,"   ----",'CLIN Detail list'!H391)</f>
        <v xml:space="preserve">   ----</v>
      </c>
      <c r="E390" s="68" t="str">
        <f>+IF('CLIN Detail list'!I391=0,"   ----",'CLIN Detail list'!I391)</f>
        <v>Mons, Bel</v>
      </c>
      <c r="F390" s="68"/>
      <c r="G390" s="68"/>
      <c r="H390" s="68"/>
      <c r="I390" s="68"/>
      <c r="J390" s="177">
        <f t="shared" si="16"/>
        <v>0</v>
      </c>
      <c r="K390" s="68"/>
      <c r="L390" s="41"/>
      <c r="T390" s="202">
        <f t="shared" si="15"/>
        <v>0</v>
      </c>
      <c r="U390" s="202">
        <f>+'Labour and Options'!S389</f>
        <v>0</v>
      </c>
      <c r="W390" s="202">
        <f>+Travel!L390</f>
        <v>0</v>
      </c>
      <c r="X390" s="202">
        <f>+ODC!K390</f>
        <v>0</v>
      </c>
    </row>
    <row r="391" spans="2:24" x14ac:dyDescent="0.35">
      <c r="B391" s="248" t="str">
        <f>+'CLIN Detail list'!P392</f>
        <v>5.10.2    Requests for Deviation and Waiver</v>
      </c>
      <c r="C391" s="68" t="str">
        <f>+IF('CLIN Detail list'!C392=0,"   ----",'CLIN Detail list'!C392)</f>
        <v>SOW § 17.6.2</v>
      </c>
      <c r="D391" s="68" t="str">
        <f>+IF('CLIN Detail list'!H392=0,"   ----",'CLIN Detail list'!H392)</f>
        <v xml:space="preserve">   ----</v>
      </c>
      <c r="E391" s="68" t="str">
        <f>+IF('CLIN Detail list'!I392=0,"   ----",'CLIN Detail list'!I392)</f>
        <v>Mons, Bel</v>
      </c>
      <c r="F391" s="68"/>
      <c r="G391" s="68"/>
      <c r="H391" s="68"/>
      <c r="I391" s="68"/>
      <c r="J391" s="177">
        <f t="shared" si="16"/>
        <v>0</v>
      </c>
      <c r="K391" s="68"/>
      <c r="L391" s="41"/>
      <c r="T391" s="202">
        <f t="shared" si="15"/>
        <v>0</v>
      </c>
      <c r="U391" s="202">
        <f>+'Labour and Options'!S390</f>
        <v>0</v>
      </c>
      <c r="W391" s="202">
        <f>+Travel!L391</f>
        <v>0</v>
      </c>
      <c r="X391" s="202">
        <f>+ODC!K391</f>
        <v>0</v>
      </c>
    </row>
    <row r="392" spans="2:24" x14ac:dyDescent="0.35">
      <c r="B392" s="248" t="str">
        <f>+'CLIN Detail list'!P393</f>
        <v>5.10.3    Kick-Off Meeting</v>
      </c>
      <c r="C392" s="68" t="str">
        <f>+IF('CLIN Detail list'!C393=0,"   ----",'CLIN Detail list'!C393)</f>
        <v>SOW § 15</v>
      </c>
      <c r="D392" s="68" t="str">
        <f>+IF('CLIN Detail list'!H393=0,"   ----",'CLIN Detail list'!H393)</f>
        <v xml:space="preserve">   ----</v>
      </c>
      <c r="E392" s="68" t="str">
        <f>+IF('CLIN Detail list'!I393=0,"   ----",'CLIN Detail list'!I393)</f>
        <v>Mons, Bel</v>
      </c>
      <c r="F392" s="68"/>
      <c r="G392" s="68"/>
      <c r="H392" s="68"/>
      <c r="I392" s="68"/>
      <c r="J392" s="177">
        <f t="shared" si="16"/>
        <v>0</v>
      </c>
      <c r="K392" s="68"/>
      <c r="L392" s="41"/>
      <c r="T392" s="202">
        <f t="shared" ref="T392:T411" si="20">SUM(U392:Y392)</f>
        <v>0</v>
      </c>
      <c r="U392" s="202">
        <f>+'Labour and Options'!S391</f>
        <v>0</v>
      </c>
      <c r="W392" s="202">
        <f>+Travel!L392</f>
        <v>0</v>
      </c>
      <c r="X392" s="202">
        <f>+ODC!K392</f>
        <v>0</v>
      </c>
    </row>
    <row r="393" spans="2:24" x14ac:dyDescent="0.35">
      <c r="B393" s="248" t="str">
        <f>+'CLIN Detail list'!P394</f>
        <v>5.10.4    Project  Review Meetings (PPRM)</v>
      </c>
      <c r="C393" s="68" t="str">
        <f>+IF('CLIN Detail list'!C394=0,"   ----",'CLIN Detail list'!C394)</f>
        <v>SOW § 11.1.1.4</v>
      </c>
      <c r="D393" s="68" t="str">
        <f>+IF('CLIN Detail list'!H394=0,"   ----",'CLIN Detail list'!H394)</f>
        <v xml:space="preserve">   ----</v>
      </c>
      <c r="E393" s="68" t="str">
        <f>+IF('CLIN Detail list'!I394=0,"   ----",'CLIN Detail list'!I394)</f>
        <v>Mons, Bel</v>
      </c>
      <c r="F393" s="68"/>
      <c r="G393" s="68"/>
      <c r="H393" s="68"/>
      <c r="I393" s="68"/>
      <c r="J393" s="177">
        <f t="shared" si="16"/>
        <v>0</v>
      </c>
      <c r="K393" s="68"/>
      <c r="L393" s="41"/>
      <c r="T393" s="202">
        <f t="shared" si="20"/>
        <v>0</v>
      </c>
      <c r="U393" s="202">
        <f>+'Labour and Options'!S392</f>
        <v>0</v>
      </c>
      <c r="W393" s="202">
        <f>+Travel!L393</f>
        <v>0</v>
      </c>
      <c r="X393" s="202">
        <f>+ODC!K393</f>
        <v>0</v>
      </c>
    </row>
    <row r="394" spans="2:24" x14ac:dyDescent="0.35">
      <c r="B394" s="248" t="str">
        <f>+'CLIN Detail list'!P395</f>
        <v>5.10.5    Pilot Release Meeting</v>
      </c>
      <c r="C394" s="68" t="str">
        <f>+IF('CLIN Detail list'!C395=0,"   ----",'CLIN Detail list'!C395)</f>
        <v>SOW § 3.7.2</v>
      </c>
      <c r="D394" s="68" t="str">
        <f>+IF('CLIN Detail list'!H395=0,"   ----",'CLIN Detail list'!H395)</f>
        <v xml:space="preserve">   ----</v>
      </c>
      <c r="E394" s="68" t="str">
        <f>+IF('CLIN Detail list'!I395=0,"   ----",'CLIN Detail list'!I395)</f>
        <v>Mons, Bel</v>
      </c>
      <c r="F394" s="68"/>
      <c r="G394" s="68"/>
      <c r="H394" s="68"/>
      <c r="I394" s="68"/>
      <c r="J394" s="177">
        <f t="shared" si="16"/>
        <v>0</v>
      </c>
      <c r="K394" s="68"/>
      <c r="L394" s="41"/>
      <c r="T394" s="202">
        <f t="shared" si="20"/>
        <v>0</v>
      </c>
      <c r="U394" s="202">
        <f>+'Labour and Options'!S393</f>
        <v>0</v>
      </c>
      <c r="W394" s="202">
        <f>+Travel!L394</f>
        <v>0</v>
      </c>
      <c r="X394" s="202">
        <f>+ODC!K394</f>
        <v>0</v>
      </c>
    </row>
    <row r="395" spans="2:24" x14ac:dyDescent="0.35">
      <c r="B395" s="248" t="str">
        <f>+'CLIN Detail list'!P396</f>
        <v>5.10.6    Final System Acceptance (FSA)</v>
      </c>
      <c r="C395" s="68" t="str">
        <f>+IF('CLIN Detail list'!C396=0,"   ----",'CLIN Detail list'!C396)</f>
        <v>SOW § 3.7.4</v>
      </c>
      <c r="D395" s="68" t="str">
        <f>+IF('CLIN Detail list'!H396=0,"   ----",'CLIN Detail list'!H396)</f>
        <v xml:space="preserve">   ----</v>
      </c>
      <c r="E395" s="68" t="str">
        <f>+IF('CLIN Detail list'!I396=0,"   ----",'CLIN Detail list'!I396)</f>
        <v>Mons, Bel</v>
      </c>
      <c r="F395" s="68"/>
      <c r="G395" s="68"/>
      <c r="H395" s="68"/>
      <c r="I395" s="68"/>
      <c r="J395" s="177">
        <f t="shared" si="16"/>
        <v>0</v>
      </c>
      <c r="K395" s="68"/>
      <c r="L395" s="41"/>
      <c r="T395" s="202">
        <f t="shared" si="20"/>
        <v>0</v>
      </c>
      <c r="U395" s="202">
        <f>+'Labour and Options'!S394</f>
        <v>0</v>
      </c>
      <c r="W395" s="202">
        <f>+Travel!L395</f>
        <v>0</v>
      </c>
      <c r="X395" s="202">
        <f>+ODC!K395</f>
        <v>0</v>
      </c>
    </row>
    <row r="396" spans="2:24" x14ac:dyDescent="0.35">
      <c r="B396" s="248" t="str">
        <f>+'CLIN Detail list'!P397</f>
        <v>5.10.7    FSA Report</v>
      </c>
      <c r="C396" s="68" t="str">
        <f>+IF('CLIN Detail list'!C397=0,"   ----",'CLIN Detail list'!C397)</f>
        <v>SOW § 7.7</v>
      </c>
      <c r="D396" s="68" t="str">
        <f>+IF('CLIN Detail list'!H397=0,"   ----",'CLIN Detail list'!H397)</f>
        <v xml:space="preserve">   ----</v>
      </c>
      <c r="E396" s="68" t="str">
        <f>+IF('CLIN Detail list'!I397=0,"   ----",'CLIN Detail list'!I397)</f>
        <v>Mons, Bel</v>
      </c>
      <c r="F396" s="68"/>
      <c r="G396" s="68"/>
      <c r="H396" s="68"/>
      <c r="I396" s="68"/>
      <c r="J396" s="177">
        <f t="shared" si="16"/>
        <v>0</v>
      </c>
      <c r="K396" s="68"/>
      <c r="L396" s="41"/>
      <c r="T396" s="202">
        <f t="shared" si="20"/>
        <v>0</v>
      </c>
      <c r="U396" s="202">
        <f>+'Labour and Options'!S395</f>
        <v>0</v>
      </c>
      <c r="W396" s="202">
        <f>+Travel!L396</f>
        <v>0</v>
      </c>
      <c r="X396" s="202">
        <f>+ODC!K396</f>
        <v>0</v>
      </c>
    </row>
    <row r="397" spans="2:24" x14ac:dyDescent="0.35">
      <c r="B397" s="248" t="str">
        <f>+'CLIN Detail list'!P398</f>
        <v>5.10.8    Project Website</v>
      </c>
      <c r="C397" s="68" t="str">
        <f>+IF('CLIN Detail list'!C398=0,"   ----",'CLIN Detail list'!C398)</f>
        <v>SOW § 16.1</v>
      </c>
      <c r="D397" s="68" t="str">
        <f>+IF('CLIN Detail list'!H398=0,"   ----",'CLIN Detail list'!H398)</f>
        <v xml:space="preserve">   ----</v>
      </c>
      <c r="E397" s="68" t="str">
        <f>+IF('CLIN Detail list'!I398=0,"   ----",'CLIN Detail list'!I398)</f>
        <v>Mons, Bel</v>
      </c>
      <c r="F397" s="68"/>
      <c r="G397" s="68"/>
      <c r="H397" s="68"/>
      <c r="I397" s="68"/>
      <c r="J397" s="177">
        <f t="shared" si="16"/>
        <v>0</v>
      </c>
      <c r="K397" s="68"/>
      <c r="L397" s="41"/>
      <c r="T397" s="202">
        <f t="shared" si="20"/>
        <v>0</v>
      </c>
      <c r="U397" s="202">
        <f>+'Labour and Options'!S396</f>
        <v>0</v>
      </c>
      <c r="W397" s="202">
        <f>+Travel!L397</f>
        <v>0</v>
      </c>
      <c r="X397" s="202">
        <f>+ODC!K397</f>
        <v>0</v>
      </c>
    </row>
    <row r="398" spans="2:24" x14ac:dyDescent="0.35">
      <c r="B398" s="237" t="str">
        <f>+'CLIN Detail list'!P399</f>
        <v>5.11    Configuration Management</v>
      </c>
      <c r="C398" s="127" t="str">
        <f>+IF('CLIN Detail list'!C399=0,"   ----",'CLIN Detail list'!C399)</f>
        <v xml:space="preserve">   ----</v>
      </c>
      <c r="D398" s="127" t="str">
        <f>+IF('CLIN Detail list'!H399=0,"   ----",'CLIN Detail list'!H399)</f>
        <v>DAEDC + 19 Months</v>
      </c>
      <c r="E398" s="127" t="str">
        <f>+IF('CLIN Detail list'!I399=0,"   ----",'CLIN Detail list'!I399)</f>
        <v>Mons, Bel</v>
      </c>
      <c r="F398" s="127"/>
      <c r="G398" s="127"/>
      <c r="H398" s="127"/>
      <c r="I398" s="127"/>
      <c r="J398" s="247">
        <f t="shared" ref="J398" si="21">+T398</f>
        <v>0</v>
      </c>
      <c r="K398" s="68"/>
      <c r="L398" s="41"/>
      <c r="T398" s="202">
        <f t="shared" si="20"/>
        <v>0</v>
      </c>
      <c r="U398" s="202">
        <f>+'Labour and Options'!S397</f>
        <v>0</v>
      </c>
      <c r="W398" s="202">
        <f>+Travel!L398</f>
        <v>0</v>
      </c>
      <c r="X398" s="202">
        <f>+ODC!K398</f>
        <v>0</v>
      </c>
    </row>
    <row r="399" spans="2:24" x14ac:dyDescent="0.35">
      <c r="B399" s="248" t="str">
        <f>+'CLIN Detail list'!P400</f>
        <v>5.11.1    Configuration Management Functions</v>
      </c>
      <c r="C399" s="68" t="str">
        <f>+IF('CLIN Detail list'!C400=0,"   ----",'CLIN Detail list'!C400)</f>
        <v>SOW § 17.1</v>
      </c>
      <c r="D399" s="68" t="str">
        <f>+IF('CLIN Detail list'!H400=0,"   ----",'CLIN Detail list'!H400)</f>
        <v xml:space="preserve">   ----</v>
      </c>
      <c r="E399" s="68" t="str">
        <f>+IF('CLIN Detail list'!I400=0,"   ----",'CLIN Detail list'!I400)</f>
        <v>Mons, Bel</v>
      </c>
      <c r="F399" s="68"/>
      <c r="G399" s="68"/>
      <c r="H399" s="68"/>
      <c r="I399" s="68"/>
      <c r="J399" s="177">
        <f t="shared" si="16"/>
        <v>0</v>
      </c>
      <c r="K399" s="68"/>
      <c r="L399" s="41"/>
      <c r="T399" s="202">
        <f t="shared" si="20"/>
        <v>0</v>
      </c>
      <c r="U399" s="202">
        <f>+'Labour and Options'!S398</f>
        <v>0</v>
      </c>
      <c r="W399" s="202">
        <f>+Travel!L399</f>
        <v>0</v>
      </c>
      <c r="X399" s="202">
        <f>+ODC!K399</f>
        <v>0</v>
      </c>
    </row>
    <row r="400" spans="2:24" x14ac:dyDescent="0.35">
      <c r="B400" s="248" t="str">
        <f>+'CLIN Detail list'!P401</f>
        <v>5.11.2    Configuration Management Plan (CMP)</v>
      </c>
      <c r="C400" s="68" t="str">
        <f>+IF('CLIN Detail list'!C401=0,"   ----",'CLIN Detail list'!C401)</f>
        <v>SOW § 17.2</v>
      </c>
      <c r="D400" s="68" t="str">
        <f>+IF('CLIN Detail list'!H401=0,"   ----",'CLIN Detail list'!H401)</f>
        <v xml:space="preserve">   ----</v>
      </c>
      <c r="E400" s="68" t="str">
        <f>+IF('CLIN Detail list'!I401=0,"   ----",'CLIN Detail list'!I401)</f>
        <v xml:space="preserve">   ----</v>
      </c>
      <c r="F400" s="68"/>
      <c r="G400" s="68"/>
      <c r="H400" s="68"/>
      <c r="I400" s="68"/>
      <c r="J400" s="177">
        <f t="shared" si="16"/>
        <v>0</v>
      </c>
      <c r="K400" s="68"/>
      <c r="L400" s="41"/>
      <c r="T400" s="202">
        <f t="shared" si="20"/>
        <v>0</v>
      </c>
      <c r="U400" s="202">
        <f>+'Labour and Options'!S399</f>
        <v>0</v>
      </c>
      <c r="W400" s="202">
        <f>+Travel!L400</f>
        <v>0</v>
      </c>
      <c r="X400" s="202">
        <f>+ODC!K400</f>
        <v>0</v>
      </c>
    </row>
    <row r="401" spans="2:24" x14ac:dyDescent="0.35">
      <c r="B401" s="248" t="str">
        <f>+'CLIN Detail list'!P402</f>
        <v>5.11.3    Configuration Control</v>
      </c>
      <c r="C401" s="68" t="str">
        <f>+IF('CLIN Detail list'!C402=0,"   ----",'CLIN Detail list'!C402)</f>
        <v>SOW § 17.4</v>
      </c>
      <c r="D401" s="68" t="str">
        <f>+IF('CLIN Detail list'!H402=0,"   ----",'CLIN Detail list'!H402)</f>
        <v xml:space="preserve">   ----</v>
      </c>
      <c r="E401" s="68" t="str">
        <f>+IF('CLIN Detail list'!I402=0,"   ----",'CLIN Detail list'!I402)</f>
        <v>Mons, Bel</v>
      </c>
      <c r="F401" s="68"/>
      <c r="G401" s="68"/>
      <c r="H401" s="68"/>
      <c r="I401" s="68"/>
      <c r="J401" s="177">
        <f t="shared" si="16"/>
        <v>0</v>
      </c>
      <c r="K401" s="68"/>
      <c r="L401" s="41"/>
      <c r="T401" s="202">
        <f t="shared" si="20"/>
        <v>0</v>
      </c>
      <c r="U401" s="202">
        <f>+'Labour and Options'!S400</f>
        <v>0</v>
      </c>
      <c r="W401" s="202">
        <f>+Travel!L401</f>
        <v>0</v>
      </c>
      <c r="X401" s="202">
        <f>+ODC!K401</f>
        <v>0</v>
      </c>
    </row>
    <row r="402" spans="2:24" x14ac:dyDescent="0.35">
      <c r="B402" s="248" t="str">
        <f>+'CLIN Detail list'!P403</f>
        <v>5.11.4    Configuration Status Accounting</v>
      </c>
      <c r="C402" s="68" t="str">
        <f>+IF('CLIN Detail list'!C403=0,"   ----",'CLIN Detail list'!C403)</f>
        <v>SOW § 17.5</v>
      </c>
      <c r="D402" s="68" t="str">
        <f>+IF('CLIN Detail list'!H403=0,"   ----",'CLIN Detail list'!H403)</f>
        <v xml:space="preserve">   ----</v>
      </c>
      <c r="E402" s="68" t="str">
        <f>+IF('CLIN Detail list'!I403=0,"   ----",'CLIN Detail list'!I403)</f>
        <v>Mons, Bel</v>
      </c>
      <c r="F402" s="68"/>
      <c r="G402" s="68"/>
      <c r="H402" s="68"/>
      <c r="I402" s="68"/>
      <c r="J402" s="177">
        <f t="shared" si="16"/>
        <v>0</v>
      </c>
      <c r="K402" s="68"/>
      <c r="L402" s="41"/>
      <c r="T402" s="202">
        <f t="shared" si="20"/>
        <v>0</v>
      </c>
      <c r="U402" s="202">
        <f>+'Labour and Options'!S401</f>
        <v>0</v>
      </c>
      <c r="W402" s="202">
        <f>+Travel!L402</f>
        <v>0</v>
      </c>
      <c r="X402" s="202">
        <f>+ODC!K402</f>
        <v>0</v>
      </c>
    </row>
    <row r="403" spans="2:24" x14ac:dyDescent="0.35">
      <c r="B403" s="248" t="str">
        <f>+'CLIN Detail list'!P404</f>
        <v>5.11.5    Configuration Management Documentation</v>
      </c>
      <c r="C403" s="68" t="str">
        <f>+IF('CLIN Detail list'!C404=0,"   ----",'CLIN Detail list'!C404)</f>
        <v>SOW § 17.3</v>
      </c>
      <c r="D403" s="68" t="str">
        <f>+IF('CLIN Detail list'!H404=0,"   ----",'CLIN Detail list'!H404)</f>
        <v xml:space="preserve">   ----</v>
      </c>
      <c r="E403" s="68" t="str">
        <f>+IF('CLIN Detail list'!I404=0,"   ----",'CLIN Detail list'!I404)</f>
        <v>Mons, Bel</v>
      </c>
      <c r="F403" s="68"/>
      <c r="G403" s="68"/>
      <c r="H403" s="68"/>
      <c r="I403" s="68"/>
      <c r="J403" s="177">
        <f t="shared" si="16"/>
        <v>0</v>
      </c>
      <c r="K403" s="68"/>
      <c r="L403" s="41"/>
      <c r="T403" s="202">
        <f t="shared" si="20"/>
        <v>0</v>
      </c>
      <c r="U403" s="202">
        <f>+'Labour and Options'!S402</f>
        <v>0</v>
      </c>
      <c r="W403" s="202">
        <f>+Travel!L403</f>
        <v>0</v>
      </c>
      <c r="X403" s="202">
        <f>+ODC!K403</f>
        <v>0</v>
      </c>
    </row>
    <row r="404" spans="2:24" x14ac:dyDescent="0.35">
      <c r="B404" s="248" t="str">
        <f>+'CLIN Detail list'!P405</f>
        <v>5.11.6    Configuration Audits</v>
      </c>
      <c r="C404" s="68" t="str">
        <f>+IF('CLIN Detail list'!C405=0,"   ----",'CLIN Detail list'!C405)</f>
        <v>SOW § 17.6</v>
      </c>
      <c r="D404" s="68" t="str">
        <f>+IF('CLIN Detail list'!H405=0,"   ----",'CLIN Detail list'!H405)</f>
        <v xml:space="preserve">   ----</v>
      </c>
      <c r="E404" s="68" t="str">
        <f>+IF('CLIN Detail list'!I405=0,"   ----",'CLIN Detail list'!I405)</f>
        <v>Mons, Bel</v>
      </c>
      <c r="F404" s="68"/>
      <c r="G404" s="68"/>
      <c r="H404" s="68"/>
      <c r="I404" s="68"/>
      <c r="J404" s="177">
        <f t="shared" si="16"/>
        <v>0</v>
      </c>
      <c r="K404" s="68"/>
      <c r="L404" s="41"/>
      <c r="T404" s="202">
        <f t="shared" si="20"/>
        <v>0</v>
      </c>
      <c r="U404" s="202">
        <f>+'Labour and Options'!S403</f>
        <v>0</v>
      </c>
      <c r="W404" s="202">
        <f>+Travel!L404</f>
        <v>0</v>
      </c>
      <c r="X404" s="202">
        <f>+ODC!K404</f>
        <v>0</v>
      </c>
    </row>
    <row r="405" spans="2:24" x14ac:dyDescent="0.35">
      <c r="B405" s="237" t="str">
        <f>+'CLIN Detail list'!P406</f>
        <v>WP 8    Hardware Procurement</v>
      </c>
      <c r="C405" s="127" t="str">
        <f>+IF('CLIN Detail list'!C406=0,"   ----",'CLIN Detail list'!C406)</f>
        <v xml:space="preserve">   ----</v>
      </c>
      <c r="D405" s="127" t="str">
        <f>+IF('CLIN Detail list'!H406=0,"   ----",'CLIN Detail list'!H406)</f>
        <v>DAEDC +  5 Months</v>
      </c>
      <c r="E405" s="127" t="str">
        <f>+IF('CLIN Detail list'!I406=0,"   ----",'CLIN Detail list'!I406)</f>
        <v xml:space="preserve">   ----</v>
      </c>
      <c r="F405" s="127"/>
      <c r="G405" s="127"/>
      <c r="H405" s="127"/>
      <c r="I405" s="127"/>
      <c r="J405" s="246">
        <f>+T405</f>
        <v>0</v>
      </c>
      <c r="K405" s="68"/>
      <c r="L405" s="41"/>
      <c r="T405" s="202">
        <f t="shared" si="20"/>
        <v>0</v>
      </c>
      <c r="U405" s="202">
        <f>+'Labour and Options'!S404</f>
        <v>0</v>
      </c>
      <c r="V405">
        <f>+Material!N7</f>
        <v>0</v>
      </c>
      <c r="W405" s="202">
        <f>+Travel!L405</f>
        <v>0</v>
      </c>
      <c r="X405" s="202">
        <f>+ODC!K405</f>
        <v>0</v>
      </c>
    </row>
    <row r="406" spans="2:24" x14ac:dyDescent="0.35">
      <c r="B406" s="248" t="str">
        <f>+'CLIN Detail list'!P407</f>
        <v>8.1    Storage</v>
      </c>
      <c r="C406" s="68" t="str">
        <f>+IF('CLIN Detail list'!C407=0,"   ----",'CLIN Detail list'!C407)</f>
        <v>SOW § 9</v>
      </c>
      <c r="D406" s="68" t="str">
        <f>+IF('CLIN Detail list'!H407=0,"   ----",'CLIN Detail list'!H407)</f>
        <v xml:space="preserve">   ----</v>
      </c>
      <c r="E406" s="68" t="str">
        <f>+IF('CLIN Detail list'!I407=0,"   ----",'CLIN Detail list'!I407)</f>
        <v>Mons, Bel</v>
      </c>
      <c r="F406" s="68"/>
      <c r="G406" s="68"/>
      <c r="H406" s="68"/>
      <c r="I406" s="68"/>
      <c r="J406" s="177">
        <f t="shared" si="16"/>
        <v>0</v>
      </c>
      <c r="K406" s="68"/>
      <c r="L406" s="41"/>
      <c r="T406" s="202">
        <f t="shared" si="20"/>
        <v>0</v>
      </c>
      <c r="U406" s="202">
        <f>+'Labour and Options'!S405</f>
        <v>0</v>
      </c>
      <c r="V406">
        <f>+Material!N8</f>
        <v>0</v>
      </c>
      <c r="W406" s="202">
        <f>+Travel!L406</f>
        <v>0</v>
      </c>
      <c r="X406" s="202">
        <f>+ODC!K406</f>
        <v>0</v>
      </c>
    </row>
    <row r="407" spans="2:24" x14ac:dyDescent="0.35">
      <c r="B407" s="248" t="str">
        <f>+'CLIN Detail list'!P408</f>
        <v>8.2    Servers</v>
      </c>
      <c r="C407" s="68" t="str">
        <f>+IF('CLIN Detail list'!C408=0,"   ----",'CLIN Detail list'!C408)</f>
        <v>SOW § 9</v>
      </c>
      <c r="D407" s="68" t="str">
        <f>+IF('CLIN Detail list'!H408=0,"   ----",'CLIN Detail list'!H408)</f>
        <v xml:space="preserve">   ----</v>
      </c>
      <c r="E407" s="68" t="str">
        <f>+IF('CLIN Detail list'!I408=0,"   ----",'CLIN Detail list'!I408)</f>
        <v>Mons, Bel</v>
      </c>
      <c r="F407" s="68"/>
      <c r="G407" s="68"/>
      <c r="H407" s="68"/>
      <c r="I407" s="68"/>
      <c r="J407" s="177">
        <f t="shared" si="16"/>
        <v>0</v>
      </c>
      <c r="K407" s="68"/>
      <c r="L407" s="41"/>
      <c r="T407" s="202">
        <f t="shared" si="20"/>
        <v>0</v>
      </c>
      <c r="U407" s="202">
        <f>+'Labour and Options'!S406</f>
        <v>0</v>
      </c>
      <c r="V407">
        <f>+Material!N29</f>
        <v>0</v>
      </c>
      <c r="W407" s="202">
        <f>+Travel!L407</f>
        <v>0</v>
      </c>
      <c r="X407" s="202">
        <f>+ODC!K407</f>
        <v>0</v>
      </c>
    </row>
    <row r="408" spans="2:24" x14ac:dyDescent="0.35">
      <c r="B408" s="248" t="str">
        <f>+'CLIN Detail list'!P409</f>
        <v>8.3    CPU</v>
      </c>
      <c r="C408" s="68" t="str">
        <f>+IF('CLIN Detail list'!C409=0,"   ----",'CLIN Detail list'!C409)</f>
        <v>SOW § 9</v>
      </c>
      <c r="D408" s="68" t="str">
        <f>+IF('CLIN Detail list'!H409=0,"   ----",'CLIN Detail list'!H409)</f>
        <v xml:space="preserve">   ----</v>
      </c>
      <c r="E408" s="68" t="str">
        <f>+IF('CLIN Detail list'!I409=0,"   ----",'CLIN Detail list'!I409)</f>
        <v>Mons, Bel</v>
      </c>
      <c r="F408" s="68"/>
      <c r="G408" s="68"/>
      <c r="H408" s="68"/>
      <c r="I408" s="68"/>
      <c r="J408" s="177">
        <f t="shared" si="16"/>
        <v>0</v>
      </c>
      <c r="K408" s="68"/>
      <c r="L408" s="41"/>
      <c r="T408" s="202">
        <f t="shared" si="20"/>
        <v>0</v>
      </c>
      <c r="U408" s="202">
        <f>+'Labour and Options'!S407</f>
        <v>0</v>
      </c>
      <c r="V408">
        <f>+Material!N50</f>
        <v>0</v>
      </c>
      <c r="W408" s="202">
        <f>+Travel!L408</f>
        <v>0</v>
      </c>
      <c r="X408" s="202">
        <f>+ODC!K408</f>
        <v>0</v>
      </c>
    </row>
    <row r="409" spans="2:24" x14ac:dyDescent="0.35">
      <c r="B409" s="248" t="str">
        <f>+'CLIN Detail list'!P410</f>
        <v>8.4    RAM</v>
      </c>
      <c r="C409" s="68" t="str">
        <f>+IF('CLIN Detail list'!C410=0,"   ----",'CLIN Detail list'!C410)</f>
        <v>SOW § 9</v>
      </c>
      <c r="D409" s="68" t="str">
        <f>+IF('CLIN Detail list'!H410=0,"   ----",'CLIN Detail list'!H410)</f>
        <v xml:space="preserve">   ----</v>
      </c>
      <c r="E409" s="68" t="str">
        <f>+IF('CLIN Detail list'!I410=0,"   ----",'CLIN Detail list'!I410)</f>
        <v>Mons, Bel</v>
      </c>
      <c r="F409" s="68"/>
      <c r="G409" s="68"/>
      <c r="H409" s="68"/>
      <c r="I409" s="68"/>
      <c r="J409" s="177">
        <f t="shared" si="16"/>
        <v>0</v>
      </c>
      <c r="K409" s="68"/>
      <c r="L409" s="41"/>
      <c r="T409" s="202">
        <f t="shared" si="20"/>
        <v>0</v>
      </c>
      <c r="U409" s="202">
        <f>+'Labour and Options'!S408</f>
        <v>0</v>
      </c>
      <c r="V409">
        <f>+Material!N71</f>
        <v>0</v>
      </c>
      <c r="W409" s="202">
        <f>+Travel!L409</f>
        <v>0</v>
      </c>
      <c r="X409" s="202">
        <f>+ODC!K409</f>
        <v>0</v>
      </c>
    </row>
    <row r="410" spans="2:24" x14ac:dyDescent="0.35">
      <c r="B410" s="248" t="str">
        <f>+'CLIN Detail list'!P411</f>
        <v>8.5    Other</v>
      </c>
      <c r="C410" s="68" t="str">
        <f>+IF('CLIN Detail list'!C411=0,"   ----",'CLIN Detail list'!C411)</f>
        <v>SOW § 9</v>
      </c>
      <c r="D410" s="68" t="str">
        <f>+IF('CLIN Detail list'!H411=0,"   ----",'CLIN Detail list'!H411)</f>
        <v xml:space="preserve">   ----</v>
      </c>
      <c r="E410" s="68" t="str">
        <f>+IF('CLIN Detail list'!I411=0,"   ----",'CLIN Detail list'!I411)</f>
        <v>Mons, Bel</v>
      </c>
      <c r="F410" s="68"/>
      <c r="G410" s="68"/>
      <c r="H410" s="68"/>
      <c r="I410" s="68"/>
      <c r="J410" s="177">
        <f t="shared" si="16"/>
        <v>0</v>
      </c>
      <c r="K410" s="68"/>
      <c r="L410" s="41"/>
      <c r="T410" s="202">
        <f t="shared" si="20"/>
        <v>0</v>
      </c>
      <c r="U410" s="202">
        <f>+'Labour and Options'!S409</f>
        <v>0</v>
      </c>
      <c r="V410">
        <f>+Material!N92</f>
        <v>0</v>
      </c>
      <c r="W410" s="202">
        <f>+Travel!L410</f>
        <v>0</v>
      </c>
      <c r="X410" s="202">
        <f>+ODC!K410</f>
        <v>0</v>
      </c>
    </row>
    <row r="411" spans="2:24" x14ac:dyDescent="0.35">
      <c r="B411" s="248" t="str">
        <f>+'CLIN Detail list'!P412</f>
        <v>8.6    Hardware Installation and Acceptance (Mons &amp; Lago Patria)</v>
      </c>
      <c r="C411" s="68" t="str">
        <f>+IF('CLIN Detail list'!C412=0,"   ----",'CLIN Detail list'!C412)</f>
        <v>SOW § 9</v>
      </c>
      <c r="D411" s="68" t="str">
        <f>+IF('CLIN Detail list'!H412=0,"   ----",'CLIN Detail list'!H412)</f>
        <v xml:space="preserve">   ----</v>
      </c>
      <c r="E411" s="68" t="str">
        <f>+IF('CLIN Detail list'!I412=0,"   ----",'CLIN Detail list'!I412)</f>
        <v>Mons, Bel/Lago Patria, Ita</v>
      </c>
      <c r="F411" s="68"/>
      <c r="G411" s="68"/>
      <c r="H411" s="68"/>
      <c r="I411" s="68"/>
      <c r="J411" s="177">
        <f t="shared" si="16"/>
        <v>0</v>
      </c>
      <c r="K411" s="68"/>
      <c r="L411" s="41"/>
      <c r="T411" s="202">
        <f t="shared" si="20"/>
        <v>0</v>
      </c>
      <c r="U411" s="202">
        <f>+'Labour and Options'!S410</f>
        <v>0</v>
      </c>
      <c r="V411">
        <f>+Material!N113</f>
        <v>0</v>
      </c>
      <c r="W411" s="202">
        <f>+Travel!L411</f>
        <v>0</v>
      </c>
      <c r="X411" s="202">
        <f>+ODC!K411</f>
        <v>0</v>
      </c>
    </row>
    <row r="412" spans="2:24" x14ac:dyDescent="0.35">
      <c r="B412" s="108"/>
      <c r="C412" s="68"/>
      <c r="D412" s="68"/>
      <c r="E412" s="68"/>
      <c r="F412" s="68"/>
      <c r="G412" s="68"/>
      <c r="H412" s="68"/>
      <c r="I412" s="70"/>
      <c r="J412" s="71"/>
      <c r="K412" s="68"/>
      <c r="L412" s="41"/>
    </row>
    <row r="413" spans="2:24" s="73" customFormat="1" ht="2.15" customHeight="1" x14ac:dyDescent="0.35">
      <c r="B413" s="67"/>
      <c r="C413" s="68"/>
      <c r="D413" s="68"/>
      <c r="E413" s="68"/>
      <c r="F413" s="68"/>
      <c r="G413" s="68"/>
      <c r="H413" s="68"/>
      <c r="I413" s="70"/>
      <c r="J413" s="71"/>
      <c r="K413" s="68"/>
      <c r="L413" s="72"/>
    </row>
    <row r="414" spans="2:24" ht="16" thickBot="1" x14ac:dyDescent="0.4">
      <c r="B414" s="42" t="s">
        <v>53</v>
      </c>
      <c r="C414" s="43"/>
      <c r="D414" s="43"/>
      <c r="E414" s="43"/>
      <c r="F414" s="43"/>
      <c r="G414" s="43"/>
      <c r="H414" s="43"/>
      <c r="I414" s="43"/>
      <c r="J414" s="69">
        <f>SUM(J7,J405)</f>
        <v>0</v>
      </c>
      <c r="K414" s="78"/>
      <c r="L414" s="44"/>
    </row>
    <row r="415" spans="2:24" ht="15" thickBot="1" x14ac:dyDescent="0.4"/>
    <row r="416" spans="2:24" ht="15.5" x14ac:dyDescent="0.35">
      <c r="B416" s="57"/>
      <c r="C416" s="58"/>
      <c r="D416" s="58"/>
      <c r="E416" s="58"/>
      <c r="F416" s="58"/>
      <c r="G416" s="58"/>
      <c r="H416" s="58"/>
      <c r="I416" s="58"/>
      <c r="J416" s="59"/>
      <c r="K416" s="58"/>
      <c r="L416" s="45"/>
    </row>
    <row r="417" spans="2:24" ht="29" x14ac:dyDescent="0.35">
      <c r="B417" s="76" t="s">
        <v>15</v>
      </c>
      <c r="C417" s="64" t="s">
        <v>100</v>
      </c>
      <c r="D417" s="64" t="s">
        <v>101</v>
      </c>
      <c r="E417" s="64" t="s">
        <v>102</v>
      </c>
      <c r="F417" s="64" t="s">
        <v>23</v>
      </c>
      <c r="G417" s="64" t="s">
        <v>1</v>
      </c>
      <c r="H417" s="64" t="s">
        <v>103</v>
      </c>
      <c r="I417" s="65" t="s">
        <v>103</v>
      </c>
      <c r="J417" s="65" t="s">
        <v>52</v>
      </c>
      <c r="K417" s="65" t="s">
        <v>20</v>
      </c>
      <c r="L417" s="40" t="s">
        <v>17</v>
      </c>
    </row>
    <row r="418" spans="2:24" x14ac:dyDescent="0.35">
      <c r="B418" s="151"/>
      <c r="C418" s="152"/>
      <c r="D418" s="152"/>
      <c r="E418" s="152"/>
      <c r="F418" s="152"/>
      <c r="G418" s="152"/>
      <c r="H418" s="152"/>
      <c r="I418" s="86" t="s">
        <v>0</v>
      </c>
      <c r="J418" s="173" t="s">
        <v>26</v>
      </c>
      <c r="K418" s="5"/>
      <c r="L418" s="53"/>
    </row>
    <row r="419" spans="2:24" x14ac:dyDescent="0.35">
      <c r="B419" s="237" t="str">
        <f>+'CLIN Detail list'!P413</f>
        <v>WP 9 Opt    O&amp;M Evaluated Options</v>
      </c>
      <c r="C419" s="127" t="str">
        <f>+IF('CLIN Detail list'!C413=0,"   ----",'CLIN Detail list'!C413)</f>
        <v xml:space="preserve">   ----</v>
      </c>
      <c r="D419" s="127" t="str">
        <f>+IF('CLIN Detail list'!H413=0,"   ----",'CLIN Detail list'!H413)</f>
        <v xml:space="preserve">   ----</v>
      </c>
      <c r="E419" s="127"/>
      <c r="F419" s="127"/>
      <c r="G419" s="127"/>
      <c r="H419" s="127"/>
      <c r="I419" s="127"/>
      <c r="J419" s="178">
        <f>+T419</f>
        <v>0</v>
      </c>
      <c r="K419" s="5"/>
      <c r="L419" s="41"/>
      <c r="T419" s="202">
        <f>SUM(U419:Y419)</f>
        <v>0</v>
      </c>
      <c r="U419" s="202">
        <f>+'Labour and Options'!S411</f>
        <v>0</v>
      </c>
      <c r="W419" s="202">
        <f>+Travel!L412</f>
        <v>0</v>
      </c>
      <c r="X419" s="202">
        <f>+ODC!K412</f>
        <v>0</v>
      </c>
    </row>
    <row r="420" spans="2:24" ht="26.5" x14ac:dyDescent="0.35">
      <c r="B420" s="248" t="str">
        <f>+'CLIN Detail list'!P414</f>
        <v>9.1    Software Support, IKM Support, SW licences, consumables YEAR 1</v>
      </c>
      <c r="C420" s="5" t="str">
        <f>+IF('CLIN Detail list'!C414=0,"   ----",'CLIN Detail list'!C414)</f>
        <v>SOW § 14</v>
      </c>
      <c r="D420" s="5" t="str">
        <f>+IF('CLIN Detail list'!H414=0,"   ----",'CLIN Detail list'!H414)</f>
        <v>FSA +1 year</v>
      </c>
      <c r="E420" s="5"/>
      <c r="F420" s="5"/>
      <c r="G420" s="5"/>
      <c r="H420" s="5"/>
      <c r="I420" s="5"/>
      <c r="J420" s="177">
        <f>+T420</f>
        <v>0</v>
      </c>
      <c r="K420" s="5"/>
      <c r="L420" s="41"/>
      <c r="T420" s="202">
        <f t="shared" ref="T420:T424" si="22">SUM(U420:Y420)</f>
        <v>0</v>
      </c>
      <c r="U420" s="202">
        <f>+'Labour and Options'!S412</f>
        <v>0</v>
      </c>
      <c r="W420" s="202">
        <f>+Travel!L413</f>
        <v>0</v>
      </c>
      <c r="X420" s="202">
        <f>+ODC!K413</f>
        <v>0</v>
      </c>
    </row>
    <row r="421" spans="2:24" ht="26.5" x14ac:dyDescent="0.35">
      <c r="B421" s="248" t="str">
        <f>+'CLIN Detail list'!P415</f>
        <v>9.2    Software Support, IKM Support, SW licences, consumables YEAR 2</v>
      </c>
      <c r="C421" s="5" t="str">
        <f>+IF('CLIN Detail list'!C415=0,"   ----",'CLIN Detail list'!C415)</f>
        <v>SOW § 14</v>
      </c>
      <c r="D421" s="5" t="str">
        <f>+IF('CLIN Detail list'!H415=0,"   ----",'CLIN Detail list'!H415)</f>
        <v>FSA +2 year</v>
      </c>
      <c r="E421" s="5"/>
      <c r="F421" s="5"/>
      <c r="G421" s="5"/>
      <c r="H421" s="5"/>
      <c r="I421" s="5"/>
      <c r="J421" s="177">
        <f t="shared" ref="J421:J424" si="23">+T421</f>
        <v>0</v>
      </c>
      <c r="K421" s="5"/>
      <c r="L421" s="41"/>
      <c r="T421" s="202">
        <f t="shared" si="22"/>
        <v>0</v>
      </c>
      <c r="U421" s="202">
        <f>+'Labour and Options'!S413</f>
        <v>0</v>
      </c>
      <c r="W421" s="202">
        <f>+Travel!L414</f>
        <v>0</v>
      </c>
      <c r="X421" s="202">
        <f>+ODC!K414</f>
        <v>0</v>
      </c>
    </row>
    <row r="422" spans="2:24" ht="26.5" x14ac:dyDescent="0.35">
      <c r="B422" s="248" t="str">
        <f>+'CLIN Detail list'!P416</f>
        <v>9.3    Software Support, IKM Support, SW licences, consumables YEAR 3</v>
      </c>
      <c r="C422" s="5" t="str">
        <f>+IF('CLIN Detail list'!C416=0,"   ----",'CLIN Detail list'!C416)</f>
        <v>SOW § 14</v>
      </c>
      <c r="D422" s="5" t="str">
        <f>+IF('CLIN Detail list'!H416=0,"   ----",'CLIN Detail list'!H416)</f>
        <v>FSA +3 year</v>
      </c>
      <c r="E422" s="5"/>
      <c r="F422" s="5"/>
      <c r="G422" s="5"/>
      <c r="H422" s="5"/>
      <c r="I422" s="5"/>
      <c r="J422" s="177">
        <f t="shared" si="23"/>
        <v>0</v>
      </c>
      <c r="K422" s="5"/>
      <c r="L422" s="41"/>
      <c r="T422" s="202">
        <f t="shared" si="22"/>
        <v>0</v>
      </c>
      <c r="U422" s="202">
        <f>+'Labour and Options'!S414</f>
        <v>0</v>
      </c>
      <c r="W422" s="202">
        <f>+Travel!L415</f>
        <v>0</v>
      </c>
      <c r="X422" s="202">
        <f>+ODC!K415</f>
        <v>0</v>
      </c>
    </row>
    <row r="423" spans="2:24" ht="26.5" x14ac:dyDescent="0.35">
      <c r="B423" s="248" t="str">
        <f>+'CLIN Detail list'!P417</f>
        <v>9.4    Software Support, IKM Support, SW licences, consumables YEAR 4</v>
      </c>
      <c r="C423" s="5" t="str">
        <f>+IF('CLIN Detail list'!C417=0,"   ----",'CLIN Detail list'!C417)</f>
        <v>SOW § 14</v>
      </c>
      <c r="D423" s="5" t="str">
        <f>+IF('CLIN Detail list'!H417=0,"   ----",'CLIN Detail list'!H417)</f>
        <v>FSA +4 year</v>
      </c>
      <c r="E423" s="5"/>
      <c r="F423" s="5"/>
      <c r="G423" s="5"/>
      <c r="H423" s="5"/>
      <c r="I423" s="5"/>
      <c r="J423" s="177">
        <f t="shared" si="23"/>
        <v>0</v>
      </c>
      <c r="K423" s="5"/>
      <c r="L423" s="41"/>
      <c r="T423" s="202">
        <f t="shared" si="22"/>
        <v>0</v>
      </c>
      <c r="U423" s="202">
        <f>+'Labour and Options'!S415</f>
        <v>0</v>
      </c>
      <c r="W423" s="202">
        <f>+Travel!L416</f>
        <v>0</v>
      </c>
      <c r="X423" s="202">
        <f>+ODC!K416</f>
        <v>0</v>
      </c>
    </row>
    <row r="424" spans="2:24" ht="26.5" x14ac:dyDescent="0.35">
      <c r="B424" s="248" t="str">
        <f>+'CLIN Detail list'!P418</f>
        <v>9.5    Software Support, IKM Support, SW licences, consumables YEAR 5</v>
      </c>
      <c r="C424" s="5" t="str">
        <f>+IF('CLIN Detail list'!C418=0,"   ----",'CLIN Detail list'!C418)</f>
        <v>SOW § 14</v>
      </c>
      <c r="D424" s="5" t="str">
        <f>+IF('CLIN Detail list'!H418=0,"   ----",'CLIN Detail list'!H418)</f>
        <v>FSA +5 year</v>
      </c>
      <c r="E424" s="5"/>
      <c r="F424" s="5"/>
      <c r="G424" s="5"/>
      <c r="H424" s="5"/>
      <c r="I424" s="5"/>
      <c r="J424" s="177">
        <f t="shared" si="23"/>
        <v>0</v>
      </c>
      <c r="K424" s="5"/>
      <c r="L424" s="41"/>
      <c r="T424" s="202">
        <f t="shared" si="22"/>
        <v>0</v>
      </c>
      <c r="U424" s="202">
        <f>+'Labour and Options'!S416</f>
        <v>0</v>
      </c>
      <c r="W424" s="202">
        <f>+Travel!L417</f>
        <v>0</v>
      </c>
      <c r="X424" s="202">
        <f>+ODC!K417</f>
        <v>0</v>
      </c>
    </row>
    <row r="425" spans="2:24" x14ac:dyDescent="0.35">
      <c r="B425" s="77"/>
      <c r="C425" s="5"/>
      <c r="D425" s="5"/>
      <c r="E425" s="5"/>
      <c r="F425" s="5"/>
      <c r="G425" s="5"/>
      <c r="H425" s="5"/>
      <c r="I425" s="5"/>
      <c r="J425" s="176"/>
      <c r="K425" s="5"/>
      <c r="L425" s="41"/>
    </row>
    <row r="426" spans="2:24" s="73" customFormat="1" ht="2.15" customHeight="1" x14ac:dyDescent="0.35">
      <c r="B426" s="67"/>
      <c r="C426" s="68"/>
      <c r="D426" s="68"/>
      <c r="E426" s="68"/>
      <c r="F426" s="68"/>
      <c r="G426" s="68"/>
      <c r="H426" s="68"/>
      <c r="I426" s="68"/>
      <c r="J426" s="74"/>
      <c r="K426" s="68"/>
      <c r="L426" s="72"/>
    </row>
    <row r="427" spans="2:24" ht="16" thickBot="1" x14ac:dyDescent="0.4">
      <c r="B427" s="42" t="s">
        <v>66</v>
      </c>
      <c r="C427" s="43"/>
      <c r="D427" s="43"/>
      <c r="E427" s="43"/>
      <c r="F427" s="43"/>
      <c r="G427" s="43"/>
      <c r="H427" s="43"/>
      <c r="I427" s="43"/>
      <c r="J427" s="69">
        <f>SUM(J419)</f>
        <v>0</v>
      </c>
      <c r="K427" s="78"/>
      <c r="L427" s="44"/>
      <c r="O427" t="e">
        <f>+'Labour and Options'!#REF!</f>
        <v>#REF!</v>
      </c>
    </row>
    <row r="430" spans="2:24" x14ac:dyDescent="0.35">
      <c r="J430" s="208">
        <f>+J414+J427</f>
        <v>0</v>
      </c>
    </row>
  </sheetData>
  <pageMargins left="0.70866141732283472" right="0.70866141732283472" top="0.74803149606299213" bottom="0.74803149606299213" header="0.31496062992125984" footer="0.31496062992125984"/>
  <pageSetup paperSize="9" orientation="portrait" verticalDpi="1200" r:id="rId1"/>
  <headerFooter>
    <oddHeader>&amp;CNATO Unclassified &amp;RIFB-CO-15079-IAS
Book 2 part 1</oddHeader>
    <oddFooter>&amp;CNATO Unclassifie</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currencies'!$A$1:$A$18</xm:f>
          </x14:formula1>
          <xm:sqref>J418 J5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W419"/>
  <sheetViews>
    <sheetView workbookViewId="0">
      <pane xSplit="1" ySplit="4" topLeftCell="E5" activePane="bottomRight" state="frozen"/>
      <selection activeCell="D21" sqref="C21:D21"/>
      <selection pane="topRight" activeCell="D21" sqref="C21:D21"/>
      <selection pane="bottomLeft" activeCell="D21" sqref="C21:D21"/>
      <selection pane="bottomRight" activeCell="S8" sqref="S8"/>
    </sheetView>
  </sheetViews>
  <sheetFormatPr defaultRowHeight="14.5" x14ac:dyDescent="0.35"/>
  <cols>
    <col min="1" max="1" width="1.6328125" customWidth="1"/>
    <col min="2" max="2" width="47.453125" style="2" customWidth="1"/>
    <col min="3" max="3" width="19.6328125" customWidth="1"/>
    <col min="4" max="4" width="10.54296875" customWidth="1"/>
    <col min="5" max="5" width="10.54296875" bestFit="1" customWidth="1"/>
    <col min="6" max="6" width="10.54296875" customWidth="1"/>
    <col min="7" max="7" width="10.54296875" style="118" customWidth="1"/>
    <col min="8" max="8" width="11.08984375" bestFit="1" customWidth="1"/>
    <col min="9" max="15" width="11.08984375" customWidth="1"/>
    <col min="16" max="16" width="14.08984375" customWidth="1"/>
    <col min="17" max="17" width="12" customWidth="1"/>
    <col min="18" max="18" width="13.90625" customWidth="1"/>
    <col min="19" max="19" width="13.90625" style="8" customWidth="1"/>
    <col min="20" max="20" width="23.6328125" style="8" customWidth="1"/>
  </cols>
  <sheetData>
    <row r="1" spans="2:23" ht="15.5" x14ac:dyDescent="0.35">
      <c r="B1" s="171" t="s">
        <v>240</v>
      </c>
    </row>
    <row r="2" spans="2:23" ht="15.5" x14ac:dyDescent="0.35">
      <c r="B2" s="172"/>
    </row>
    <row r="3" spans="2:23" ht="72" customHeight="1" x14ac:dyDescent="0.35">
      <c r="B3" s="101" t="s">
        <v>49</v>
      </c>
      <c r="C3" s="101" t="s">
        <v>153</v>
      </c>
      <c r="D3" s="101" t="s">
        <v>44</v>
      </c>
      <c r="E3" s="140" t="s">
        <v>110</v>
      </c>
      <c r="F3" s="140" t="s">
        <v>111</v>
      </c>
      <c r="G3" s="141" t="s">
        <v>112</v>
      </c>
      <c r="H3" s="140" t="s">
        <v>113</v>
      </c>
      <c r="I3" s="140" t="s">
        <v>114</v>
      </c>
      <c r="J3" s="140" t="s">
        <v>115</v>
      </c>
      <c r="K3" s="140"/>
      <c r="L3" s="140"/>
      <c r="M3" s="140"/>
      <c r="N3" s="140"/>
      <c r="O3" s="140"/>
      <c r="P3" s="101" t="s">
        <v>863</v>
      </c>
      <c r="Q3" s="101"/>
      <c r="R3" s="101" t="s">
        <v>157</v>
      </c>
      <c r="S3" s="101" t="s">
        <v>162</v>
      </c>
      <c r="T3" s="102" t="s">
        <v>46</v>
      </c>
      <c r="V3" s="276" t="s">
        <v>96</v>
      </c>
      <c r="W3" s="276"/>
    </row>
    <row r="4" spans="2:23" ht="58" x14ac:dyDescent="0.35">
      <c r="B4" s="113" t="s">
        <v>239</v>
      </c>
      <c r="C4" s="110" t="s">
        <v>11</v>
      </c>
      <c r="D4" s="111" t="s">
        <v>0</v>
      </c>
      <c r="E4" s="112" t="s">
        <v>48</v>
      </c>
      <c r="F4" s="112" t="s">
        <v>224</v>
      </c>
      <c r="G4" s="116" t="s">
        <v>226</v>
      </c>
      <c r="H4" s="112" t="s">
        <v>47</v>
      </c>
      <c r="I4" s="112" t="s">
        <v>225</v>
      </c>
      <c r="J4" s="112" t="s">
        <v>227</v>
      </c>
      <c r="K4" s="112" t="s">
        <v>578</v>
      </c>
      <c r="L4" s="112" t="s">
        <v>579</v>
      </c>
      <c r="M4" s="112" t="s">
        <v>580</v>
      </c>
      <c r="N4" s="112" t="s">
        <v>581</v>
      </c>
      <c r="O4" s="112" t="s">
        <v>582</v>
      </c>
      <c r="P4" s="112" t="s">
        <v>91</v>
      </c>
      <c r="Q4" s="113" t="s">
        <v>58</v>
      </c>
      <c r="R4" s="110" t="s">
        <v>24</v>
      </c>
      <c r="S4" s="114" t="s">
        <v>165</v>
      </c>
      <c r="T4" s="114" t="s">
        <v>45</v>
      </c>
      <c r="U4" s="195" t="s">
        <v>583</v>
      </c>
      <c r="V4" s="105" t="s">
        <v>2</v>
      </c>
      <c r="W4" s="119"/>
    </row>
    <row r="5" spans="2:23" x14ac:dyDescent="0.35">
      <c r="B5" s="237" t="str">
        <f>+'CLIN Detail list'!P7</f>
        <v>WP 5, 8, 9    GRAND TOTAL</v>
      </c>
      <c r="C5" s="132"/>
      <c r="D5" s="135"/>
      <c r="E5" s="133"/>
      <c r="F5" s="133"/>
      <c r="G5" s="136"/>
      <c r="H5" s="137"/>
      <c r="I5" s="135"/>
      <c r="J5" s="135"/>
      <c r="K5" s="187"/>
      <c r="L5" s="187"/>
      <c r="M5" s="187"/>
      <c r="N5" s="187"/>
      <c r="O5" s="187"/>
      <c r="P5" s="138"/>
      <c r="Q5" s="139"/>
      <c r="R5" s="241"/>
      <c r="S5" s="233">
        <f>SUBTOTAL(9,S6:S416)</f>
        <v>0</v>
      </c>
      <c r="U5" s="10"/>
      <c r="V5" s="105"/>
      <c r="W5" s="119"/>
    </row>
    <row r="6" spans="2:23" ht="18.5" x14ac:dyDescent="0.45">
      <c r="B6" s="237" t="str">
        <f>+'CLIN Detail list'!P8</f>
        <v>WP 5    IKM Tool Evolution</v>
      </c>
      <c r="C6" s="132"/>
      <c r="D6" s="135"/>
      <c r="E6" s="133"/>
      <c r="F6" s="133"/>
      <c r="G6" s="136"/>
      <c r="H6" s="137"/>
      <c r="I6" s="135"/>
      <c r="J6" s="135"/>
      <c r="K6" s="187"/>
      <c r="L6" s="187"/>
      <c r="M6" s="187"/>
      <c r="N6" s="187"/>
      <c r="O6" s="187"/>
      <c r="P6" s="138"/>
      <c r="Q6" s="139"/>
      <c r="R6" s="241"/>
      <c r="S6" s="233">
        <f>SUBTOTAL(9,S7:S403)</f>
        <v>0</v>
      </c>
      <c r="U6" s="10"/>
      <c r="V6" s="87"/>
    </row>
    <row r="7" spans="2:23" x14ac:dyDescent="0.35">
      <c r="B7" s="237" t="str">
        <f>+'CLIN Detail list'!P9</f>
        <v>5.1    Project Management</v>
      </c>
      <c r="C7" s="134"/>
      <c r="D7" s="126"/>
      <c r="E7" s="127"/>
      <c r="F7" s="127"/>
      <c r="G7" s="128"/>
      <c r="H7" s="129"/>
      <c r="I7" s="126"/>
      <c r="J7" s="126"/>
      <c r="K7" s="188"/>
      <c r="L7" s="188"/>
      <c r="M7" s="188"/>
      <c r="N7" s="188"/>
      <c r="O7" s="188"/>
      <c r="P7" s="130"/>
      <c r="Q7" s="131"/>
      <c r="R7" s="241"/>
      <c r="S7" s="233">
        <f>SUBTOTAL(9,S8:S21)</f>
        <v>0</v>
      </c>
    </row>
    <row r="8" spans="2:23" x14ac:dyDescent="0.35">
      <c r="B8" s="153" t="str">
        <f>+'CLIN Detail list'!P10</f>
        <v>5.1.1    Project Management Office (PMO)</v>
      </c>
      <c r="C8" s="201"/>
      <c r="D8" s="120"/>
      <c r="E8" s="121"/>
      <c r="F8" s="121"/>
      <c r="G8" s="41"/>
      <c r="H8" s="124"/>
      <c r="I8" s="120"/>
      <c r="J8" s="120"/>
      <c r="K8" s="193"/>
      <c r="L8" s="193"/>
      <c r="M8" s="193"/>
      <c r="N8" s="193"/>
      <c r="O8" s="193"/>
      <c r="P8" s="6">
        <f>SUMPRODUCT(E8:G8,H8:J8)</f>
        <v>0</v>
      </c>
      <c r="Q8" s="254"/>
      <c r="R8" s="8">
        <f>(P8+Q8)*$W$4</f>
        <v>0</v>
      </c>
      <c r="S8" s="8">
        <f t="shared" ref="S8" si="0">P8+R8+Q8</f>
        <v>0</v>
      </c>
    </row>
    <row r="9" spans="2:23" x14ac:dyDescent="0.35">
      <c r="B9" s="153" t="str">
        <f>+'CLIN Detail list'!P11</f>
        <v>5.1.2    Project Management Plan</v>
      </c>
      <c r="C9" s="201"/>
      <c r="D9" s="120"/>
      <c r="E9" s="121"/>
      <c r="F9" s="121"/>
      <c r="G9" s="41"/>
      <c r="H9" s="124"/>
      <c r="I9" s="120"/>
      <c r="J9" s="120"/>
      <c r="K9" s="193"/>
      <c r="L9" s="193"/>
      <c r="M9" s="193"/>
      <c r="N9" s="193"/>
      <c r="O9" s="193"/>
      <c r="P9" s="6">
        <f t="shared" ref="P9:P21" si="1">SUMPRODUCT(E9:G9,H9:J9)</f>
        <v>0</v>
      </c>
      <c r="Q9" s="254"/>
      <c r="R9" s="8">
        <f t="shared" ref="R9:R21" si="2">(P9+Q9)*$W$4</f>
        <v>0</v>
      </c>
      <c r="S9" s="8">
        <f t="shared" ref="S9:S21" si="3">P9+R9+Q9</f>
        <v>0</v>
      </c>
    </row>
    <row r="10" spans="2:23" x14ac:dyDescent="0.35">
      <c r="B10" s="153" t="str">
        <f>+'CLIN Detail list'!P12</f>
        <v>5.1.3    Project Master Schedule (PMS)</v>
      </c>
      <c r="C10" s="201"/>
      <c r="D10" s="120"/>
      <c r="E10" s="121"/>
      <c r="F10" s="121"/>
      <c r="G10" s="41"/>
      <c r="H10" s="124"/>
      <c r="I10" s="120"/>
      <c r="J10" s="120"/>
      <c r="K10" s="193"/>
      <c r="L10" s="193"/>
      <c r="M10" s="193"/>
      <c r="N10" s="193"/>
      <c r="O10" s="193"/>
      <c r="P10" s="6">
        <f t="shared" si="1"/>
        <v>0</v>
      </c>
      <c r="Q10" s="254"/>
      <c r="R10" s="8">
        <f t="shared" si="2"/>
        <v>0</v>
      </c>
      <c r="S10" s="8">
        <f t="shared" si="3"/>
        <v>0</v>
      </c>
    </row>
    <row r="11" spans="2:23" x14ac:dyDescent="0.35">
      <c r="B11" s="153" t="str">
        <f>+'CLIN Detail list'!P13</f>
        <v>5.1.4    Project Work Breakdown Structure (WBS)</v>
      </c>
      <c r="C11" s="201"/>
      <c r="D11" s="120"/>
      <c r="E11" s="121"/>
      <c r="F11" s="121"/>
      <c r="G11" s="41"/>
      <c r="H11" s="124"/>
      <c r="I11" s="120"/>
      <c r="J11" s="120"/>
      <c r="K11" s="193"/>
      <c r="L11" s="193"/>
      <c r="M11" s="193"/>
      <c r="N11" s="193"/>
      <c r="O11" s="193"/>
      <c r="P11" s="6">
        <f t="shared" si="1"/>
        <v>0</v>
      </c>
      <c r="Q11" s="254"/>
      <c r="R11" s="8">
        <f t="shared" si="2"/>
        <v>0</v>
      </c>
      <c r="S11" s="8">
        <f t="shared" si="3"/>
        <v>0</v>
      </c>
    </row>
    <row r="12" spans="2:23" x14ac:dyDescent="0.35">
      <c r="B12" s="153" t="str">
        <f>+'CLIN Detail list'!P14</f>
        <v>5.1.5    RAID Log</v>
      </c>
      <c r="C12" s="201"/>
      <c r="D12" s="120"/>
      <c r="E12" s="121"/>
      <c r="F12" s="121"/>
      <c r="G12" s="41"/>
      <c r="H12" s="124"/>
      <c r="I12" s="120"/>
      <c r="J12" s="120"/>
      <c r="K12" s="193"/>
      <c r="L12" s="193"/>
      <c r="M12" s="193"/>
      <c r="N12" s="193"/>
      <c r="O12" s="193"/>
      <c r="P12" s="6">
        <f t="shared" si="1"/>
        <v>0</v>
      </c>
      <c r="Q12" s="254"/>
      <c r="R12" s="8">
        <f t="shared" si="2"/>
        <v>0</v>
      </c>
      <c r="S12" s="8">
        <f t="shared" si="3"/>
        <v>0</v>
      </c>
    </row>
    <row r="13" spans="2:23" x14ac:dyDescent="0.35">
      <c r="B13" s="153" t="str">
        <f>+'CLIN Detail list'!P15</f>
        <v>5.1.6    Lessons Identified/Learned Log</v>
      </c>
      <c r="C13" s="201"/>
      <c r="D13" s="120"/>
      <c r="E13" s="121"/>
      <c r="F13" s="121"/>
      <c r="G13" s="41"/>
      <c r="H13" s="124"/>
      <c r="I13" s="120"/>
      <c r="J13" s="120"/>
      <c r="K13" s="193"/>
      <c r="L13" s="193"/>
      <c r="M13" s="193"/>
      <c r="N13" s="193"/>
      <c r="O13" s="193"/>
      <c r="P13" s="6">
        <f t="shared" si="1"/>
        <v>0</v>
      </c>
      <c r="Q13" s="254"/>
      <c r="R13" s="8">
        <f t="shared" si="2"/>
        <v>0</v>
      </c>
      <c r="S13" s="8">
        <f t="shared" si="3"/>
        <v>0</v>
      </c>
    </row>
    <row r="14" spans="2:23" x14ac:dyDescent="0.35">
      <c r="B14" s="153" t="str">
        <f>+'CLIN Detail list'!P16</f>
        <v>5.1.7    Communication Plan</v>
      </c>
      <c r="C14" s="201"/>
      <c r="D14" s="120"/>
      <c r="E14" s="121"/>
      <c r="F14" s="121"/>
      <c r="G14" s="41"/>
      <c r="H14" s="124"/>
      <c r="I14" s="120"/>
      <c r="J14" s="120"/>
      <c r="K14" s="193"/>
      <c r="L14" s="193"/>
      <c r="M14" s="193"/>
      <c r="N14" s="193"/>
      <c r="O14" s="193"/>
      <c r="P14" s="6">
        <f t="shared" si="1"/>
        <v>0</v>
      </c>
      <c r="Q14" s="254"/>
      <c r="R14" s="8">
        <f t="shared" si="2"/>
        <v>0</v>
      </c>
      <c r="S14" s="8">
        <f t="shared" si="3"/>
        <v>0</v>
      </c>
    </row>
    <row r="15" spans="2:23" x14ac:dyDescent="0.35">
      <c r="B15" s="153" t="str">
        <f>+'CLIN Detail list'!P17</f>
        <v>5.1.8    Issues &amp; Risk Log</v>
      </c>
      <c r="C15" s="201"/>
      <c r="D15" s="120"/>
      <c r="E15" s="121"/>
      <c r="F15" s="121"/>
      <c r="G15" s="41"/>
      <c r="H15" s="124"/>
      <c r="I15" s="120"/>
      <c r="J15" s="120"/>
      <c r="K15" s="193"/>
      <c r="L15" s="193"/>
      <c r="M15" s="193"/>
      <c r="N15" s="193"/>
      <c r="O15" s="193"/>
      <c r="P15" s="6">
        <f t="shared" si="1"/>
        <v>0</v>
      </c>
      <c r="Q15" s="254"/>
      <c r="R15" s="8">
        <f t="shared" si="2"/>
        <v>0</v>
      </c>
      <c r="S15" s="8">
        <f t="shared" si="3"/>
        <v>0</v>
      </c>
    </row>
    <row r="16" spans="2:23" x14ac:dyDescent="0.35">
      <c r="B16" s="153" t="str">
        <f>+'CLIN Detail list'!P18</f>
        <v>5.1.9    Project Meeting Website</v>
      </c>
      <c r="C16" s="201"/>
      <c r="D16" s="120"/>
      <c r="E16" s="121"/>
      <c r="F16" s="121"/>
      <c r="G16" s="41"/>
      <c r="H16" s="124"/>
      <c r="I16" s="120"/>
      <c r="J16" s="120"/>
      <c r="K16" s="193"/>
      <c r="L16" s="193"/>
      <c r="M16" s="193"/>
      <c r="N16" s="193"/>
      <c r="O16" s="193"/>
      <c r="P16" s="6">
        <f t="shared" si="1"/>
        <v>0</v>
      </c>
      <c r="Q16" s="254"/>
      <c r="R16" s="8">
        <f t="shared" si="2"/>
        <v>0</v>
      </c>
      <c r="S16" s="8">
        <f t="shared" si="3"/>
        <v>0</v>
      </c>
    </row>
    <row r="17" spans="2:20" x14ac:dyDescent="0.35">
      <c r="B17" s="153" t="str">
        <f>+'CLIN Detail list'!P19</f>
        <v>5.1.10    Configuration Management Database</v>
      </c>
      <c r="C17" s="201"/>
      <c r="D17" s="120"/>
      <c r="E17" s="121"/>
      <c r="F17" s="121"/>
      <c r="G17" s="41"/>
      <c r="H17" s="124"/>
      <c r="I17" s="120"/>
      <c r="J17" s="120"/>
      <c r="K17" s="193"/>
      <c r="L17" s="193"/>
      <c r="M17" s="193"/>
      <c r="N17" s="193"/>
      <c r="O17" s="193"/>
      <c r="P17" s="6">
        <f t="shared" si="1"/>
        <v>0</v>
      </c>
      <c r="Q17" s="254"/>
      <c r="R17" s="8">
        <f t="shared" si="2"/>
        <v>0</v>
      </c>
      <c r="S17" s="8">
        <f t="shared" si="3"/>
        <v>0</v>
      </c>
    </row>
    <row r="18" spans="2:20" x14ac:dyDescent="0.35">
      <c r="B18" s="153" t="str">
        <f>+'CLIN Detail list'!P20</f>
        <v>5.1.11    System Design</v>
      </c>
      <c r="C18" s="201"/>
      <c r="D18" s="120"/>
      <c r="E18" s="121"/>
      <c r="F18" s="121"/>
      <c r="G18" s="41"/>
      <c r="H18" s="124"/>
      <c r="I18" s="120"/>
      <c r="J18" s="120"/>
      <c r="K18" s="193"/>
      <c r="L18" s="193"/>
      <c r="M18" s="193"/>
      <c r="N18" s="193"/>
      <c r="O18" s="193"/>
      <c r="P18" s="6">
        <f t="shared" si="1"/>
        <v>0</v>
      </c>
      <c r="Q18" s="254"/>
      <c r="R18" s="8">
        <f t="shared" si="2"/>
        <v>0</v>
      </c>
      <c r="S18" s="8">
        <f t="shared" si="3"/>
        <v>0</v>
      </c>
    </row>
    <row r="19" spans="2:20" x14ac:dyDescent="0.35">
      <c r="B19" s="153" t="str">
        <f>+'CLIN Detail list'!P21</f>
        <v>5.1.12    Performance Reporting</v>
      </c>
      <c r="C19" s="201"/>
      <c r="D19" s="120"/>
      <c r="E19" s="121"/>
      <c r="F19" s="121"/>
      <c r="G19" s="41"/>
      <c r="H19" s="124"/>
      <c r="I19" s="120"/>
      <c r="J19" s="120"/>
      <c r="K19" s="193"/>
      <c r="L19" s="193"/>
      <c r="M19" s="193"/>
      <c r="N19" s="193"/>
      <c r="O19" s="193"/>
      <c r="P19" s="6">
        <f t="shared" si="1"/>
        <v>0</v>
      </c>
      <c r="Q19" s="254"/>
      <c r="R19" s="8">
        <f t="shared" si="2"/>
        <v>0</v>
      </c>
      <c r="S19" s="8">
        <f t="shared" si="3"/>
        <v>0</v>
      </c>
    </row>
    <row r="20" spans="2:20" x14ac:dyDescent="0.35">
      <c r="B20" s="153" t="str">
        <f>+'CLIN Detail list'!P22</f>
        <v xml:space="preserve">5.1.13    Project Review Meetings </v>
      </c>
      <c r="C20" s="201"/>
      <c r="D20" s="120"/>
      <c r="E20" s="121"/>
      <c r="F20" s="121"/>
      <c r="G20" s="41"/>
      <c r="H20" s="124"/>
      <c r="I20" s="120"/>
      <c r="J20" s="120"/>
      <c r="K20" s="193"/>
      <c r="L20" s="193"/>
      <c r="M20" s="193"/>
      <c r="N20" s="193"/>
      <c r="O20" s="193"/>
      <c r="P20" s="6">
        <f t="shared" si="1"/>
        <v>0</v>
      </c>
      <c r="Q20" s="254"/>
      <c r="R20" s="8">
        <f t="shared" si="2"/>
        <v>0</v>
      </c>
      <c r="S20" s="8">
        <f t="shared" si="3"/>
        <v>0</v>
      </c>
    </row>
    <row r="21" spans="2:20" x14ac:dyDescent="0.35">
      <c r="B21" s="153" t="str">
        <f>+'CLIN Detail list'!P23</f>
        <v>5.1.14    Project Meeting Minutes</v>
      </c>
      <c r="C21" s="201"/>
      <c r="D21" s="120"/>
      <c r="E21" s="121"/>
      <c r="F21" s="121"/>
      <c r="G21" s="41"/>
      <c r="H21" s="124"/>
      <c r="I21" s="120"/>
      <c r="J21" s="120"/>
      <c r="K21" s="193"/>
      <c r="L21" s="193"/>
      <c r="M21" s="193"/>
      <c r="N21" s="193"/>
      <c r="O21" s="193"/>
      <c r="P21" s="6">
        <f t="shared" si="1"/>
        <v>0</v>
      </c>
      <c r="Q21" s="254"/>
      <c r="R21" s="8">
        <f t="shared" si="2"/>
        <v>0</v>
      </c>
      <c r="S21" s="8">
        <f t="shared" si="3"/>
        <v>0</v>
      </c>
    </row>
    <row r="22" spans="2:20" x14ac:dyDescent="0.35">
      <c r="B22" s="237" t="str">
        <f>+'CLIN Detail list'!P24</f>
        <v>5.2    Service Strategy</v>
      </c>
      <c r="C22" s="134"/>
      <c r="D22" s="126"/>
      <c r="E22" s="127"/>
      <c r="F22" s="127"/>
      <c r="G22" s="128"/>
      <c r="H22" s="129"/>
      <c r="I22" s="126"/>
      <c r="J22" s="126"/>
      <c r="K22" s="188"/>
      <c r="L22" s="188"/>
      <c r="M22" s="188"/>
      <c r="N22" s="188"/>
      <c r="O22" s="188"/>
      <c r="P22" s="130"/>
      <c r="Q22" s="131"/>
      <c r="R22" s="241"/>
      <c r="S22" s="233">
        <f>SUBTOTAL(9,S23:S29)</f>
        <v>0</v>
      </c>
    </row>
    <row r="23" spans="2:20" x14ac:dyDescent="0.35">
      <c r="B23" s="153" t="str">
        <f>+'CLIN Detail list'!P25</f>
        <v xml:space="preserve">5.2.1    Knowledge Transfer Activities </v>
      </c>
      <c r="C23" s="201"/>
      <c r="D23" s="120"/>
      <c r="E23" s="121"/>
      <c r="F23" s="121"/>
      <c r="G23" s="41"/>
      <c r="H23" s="124"/>
      <c r="I23" s="120"/>
      <c r="J23" s="120"/>
      <c r="K23" s="193"/>
      <c r="L23" s="193"/>
      <c r="M23" s="193"/>
      <c r="N23" s="193"/>
      <c r="O23" s="193"/>
      <c r="P23" s="6">
        <f t="shared" ref="P23:P29" si="4">SUMPRODUCT(E23:G23,H23:J23)</f>
        <v>0</v>
      </c>
      <c r="Q23" s="254"/>
      <c r="R23" s="8">
        <f t="shared" ref="R23:R29" si="5">(P23+Q23)*$W$4</f>
        <v>0</v>
      </c>
      <c r="S23" s="8">
        <f t="shared" ref="S23:S29" si="6">P23+R23+Q23</f>
        <v>0</v>
      </c>
    </row>
    <row r="24" spans="2:20" x14ac:dyDescent="0.35">
      <c r="B24" s="153" t="str">
        <f>+'CLIN Detail list'!P26</f>
        <v>5.2.2    Testing/Development Environment</v>
      </c>
      <c r="C24" s="201"/>
      <c r="D24" s="120"/>
      <c r="E24" s="121"/>
      <c r="F24" s="121"/>
      <c r="G24" s="41"/>
      <c r="H24" s="124"/>
      <c r="I24" s="120"/>
      <c r="J24" s="120"/>
      <c r="K24" s="193"/>
      <c r="L24" s="193"/>
      <c r="M24" s="193"/>
      <c r="N24" s="193"/>
      <c r="O24" s="193"/>
      <c r="P24" s="6">
        <f t="shared" si="4"/>
        <v>0</v>
      </c>
      <c r="Q24" s="254"/>
      <c r="R24" s="8">
        <f t="shared" si="5"/>
        <v>0</v>
      </c>
      <c r="S24" s="8">
        <f t="shared" si="6"/>
        <v>0</v>
      </c>
    </row>
    <row r="25" spans="2:20" x14ac:dyDescent="0.35">
      <c r="B25" s="153" t="str">
        <f>+'CLIN Detail list'!P27</f>
        <v>5.2.3    Joint Technical Review (JTR)</v>
      </c>
      <c r="C25" s="201"/>
      <c r="D25" s="120"/>
      <c r="E25" s="121"/>
      <c r="F25" s="121"/>
      <c r="G25" s="41"/>
      <c r="H25" s="124"/>
      <c r="I25" s="120"/>
      <c r="J25" s="120"/>
      <c r="K25" s="193"/>
      <c r="L25" s="193"/>
      <c r="M25" s="193"/>
      <c r="N25" s="193"/>
      <c r="O25" s="193"/>
      <c r="P25" s="6">
        <f t="shared" si="4"/>
        <v>0</v>
      </c>
      <c r="Q25" s="254"/>
      <c r="R25" s="8">
        <f t="shared" si="5"/>
        <v>0</v>
      </c>
      <c r="S25" s="8">
        <f t="shared" si="6"/>
        <v>0</v>
      </c>
    </row>
    <row r="26" spans="2:20" x14ac:dyDescent="0.35">
      <c r="B26" s="153" t="str">
        <f>+'CLIN Detail list'!P28</f>
        <v>5.2.4    Security Design/Analysis</v>
      </c>
      <c r="C26" s="201"/>
      <c r="D26" s="120"/>
      <c r="E26" s="121"/>
      <c r="F26" s="121"/>
      <c r="G26" s="41"/>
      <c r="H26" s="124"/>
      <c r="I26" s="120"/>
      <c r="J26" s="120"/>
      <c r="K26" s="193"/>
      <c r="L26" s="193"/>
      <c r="M26" s="193"/>
      <c r="N26" s="193"/>
      <c r="O26" s="193"/>
      <c r="P26" s="6">
        <f t="shared" si="4"/>
        <v>0</v>
      </c>
      <c r="Q26" s="254"/>
      <c r="R26" s="8">
        <f t="shared" si="5"/>
        <v>0</v>
      </c>
      <c r="S26" s="8">
        <f t="shared" si="6"/>
        <v>0</v>
      </c>
    </row>
    <row r="27" spans="2:20" x14ac:dyDescent="0.35">
      <c r="B27" s="153" t="str">
        <f>+'CLIN Detail list'!P29</f>
        <v>5.2.5    Design Review</v>
      </c>
      <c r="C27" s="201"/>
      <c r="D27" s="120"/>
      <c r="E27" s="121"/>
      <c r="F27" s="121"/>
      <c r="G27" s="41"/>
      <c r="H27" s="124"/>
      <c r="I27" s="120"/>
      <c r="J27" s="120"/>
      <c r="K27" s="193"/>
      <c r="L27" s="193"/>
      <c r="M27" s="193"/>
      <c r="N27" s="193"/>
      <c r="O27" s="193"/>
      <c r="P27" s="6">
        <f t="shared" si="4"/>
        <v>0</v>
      </c>
      <c r="Q27" s="254"/>
      <c r="R27" s="8">
        <f t="shared" si="5"/>
        <v>0</v>
      </c>
      <c r="S27" s="8">
        <f t="shared" si="6"/>
        <v>0</v>
      </c>
    </row>
    <row r="28" spans="2:20" x14ac:dyDescent="0.35">
      <c r="B28" s="153" t="str">
        <f>+'CLIN Detail list'!P30</f>
        <v>5.2.6    System Requirement Review (SRR) Meeting</v>
      </c>
      <c r="C28" s="201"/>
      <c r="D28" s="120"/>
      <c r="E28" s="121"/>
      <c r="F28" s="121"/>
      <c r="G28" s="41"/>
      <c r="H28" s="124"/>
      <c r="I28" s="120"/>
      <c r="J28" s="120"/>
      <c r="K28" s="193"/>
      <c r="L28" s="193"/>
      <c r="M28" s="193"/>
      <c r="N28" s="193"/>
      <c r="O28" s="193"/>
      <c r="P28" s="6">
        <f t="shared" si="4"/>
        <v>0</v>
      </c>
      <c r="Q28" s="254"/>
      <c r="R28" s="8">
        <f t="shared" si="5"/>
        <v>0</v>
      </c>
      <c r="S28" s="8">
        <f t="shared" si="6"/>
        <v>0</v>
      </c>
    </row>
    <row r="29" spans="2:20" x14ac:dyDescent="0.35">
      <c r="B29" s="153" t="str">
        <f>+'CLIN Detail list'!P31</f>
        <v>5.2.7    Preliminary Design Review (PDR)</v>
      </c>
      <c r="C29" s="201"/>
      <c r="D29" s="120"/>
      <c r="E29" s="121"/>
      <c r="F29" s="121"/>
      <c r="G29" s="41"/>
      <c r="H29" s="124"/>
      <c r="I29" s="120"/>
      <c r="J29" s="120"/>
      <c r="K29" s="193"/>
      <c r="L29" s="193"/>
      <c r="M29" s="193"/>
      <c r="N29" s="193"/>
      <c r="O29" s="193"/>
      <c r="P29" s="6">
        <f t="shared" si="4"/>
        <v>0</v>
      </c>
      <c r="Q29" s="254"/>
      <c r="R29" s="8">
        <f t="shared" si="5"/>
        <v>0</v>
      </c>
      <c r="S29" s="8">
        <f t="shared" si="6"/>
        <v>0</v>
      </c>
    </row>
    <row r="30" spans="2:20" x14ac:dyDescent="0.35">
      <c r="B30" s="237" t="str">
        <f>+'CLIN Detail list'!P32</f>
        <v>5.3    Service Design</v>
      </c>
      <c r="C30" s="134"/>
      <c r="D30" s="126"/>
      <c r="E30" s="127"/>
      <c r="F30" s="127"/>
      <c r="G30" s="128"/>
      <c r="H30" s="129"/>
      <c r="I30" s="126"/>
      <c r="J30" s="126"/>
      <c r="K30" s="188"/>
      <c r="L30" s="188"/>
      <c r="M30" s="188"/>
      <c r="N30" s="188"/>
      <c r="O30" s="188"/>
      <c r="P30" s="130"/>
      <c r="Q30" s="131"/>
      <c r="R30" s="241"/>
      <c r="S30" s="233">
        <f>SUBTOTAL(9,S31:S40)</f>
        <v>0</v>
      </c>
    </row>
    <row r="31" spans="2:20" x14ac:dyDescent="0.35">
      <c r="B31" s="153" t="str">
        <f>+'CLIN Detail list'!P33</f>
        <v>5.3.1    Project Status Report (PSR)</v>
      </c>
      <c r="C31" s="201"/>
      <c r="D31" s="120"/>
      <c r="E31" s="121"/>
      <c r="F31" s="121"/>
      <c r="G31" s="41"/>
      <c r="H31" s="124"/>
      <c r="I31" s="120"/>
      <c r="J31" s="120"/>
      <c r="K31" s="193"/>
      <c r="L31" s="193"/>
      <c r="M31" s="193"/>
      <c r="N31" s="193"/>
      <c r="O31" s="193"/>
      <c r="P31" s="6">
        <f t="shared" ref="P31:P40" si="7">SUMPRODUCT(E31:G31,H31:J31)</f>
        <v>0</v>
      </c>
      <c r="Q31" s="254"/>
      <c r="R31" s="8">
        <f t="shared" ref="R31:R40" si="8">(P31+Q31)*$W$4</f>
        <v>0</v>
      </c>
      <c r="S31" s="8">
        <f t="shared" ref="S31" si="9">P31+R31+Q31</f>
        <v>0</v>
      </c>
    </row>
    <row r="32" spans="2:20" x14ac:dyDescent="0.35">
      <c r="B32" s="153" t="str">
        <f>+'CLIN Detail list'!P34</f>
        <v>5.3.2    System Design Specification (SDS)</v>
      </c>
      <c r="C32" s="201"/>
      <c r="D32" s="120"/>
      <c r="E32" s="121"/>
      <c r="F32" s="121"/>
      <c r="G32" s="41"/>
      <c r="H32" s="124"/>
      <c r="I32" s="120"/>
      <c r="J32" s="120"/>
      <c r="K32" s="193"/>
      <c r="L32" s="193"/>
      <c r="M32" s="193"/>
      <c r="N32" s="193"/>
      <c r="O32" s="193"/>
      <c r="P32" s="6">
        <f t="shared" si="7"/>
        <v>0</v>
      </c>
      <c r="Q32" s="254"/>
      <c r="R32" s="8">
        <f t="shared" si="8"/>
        <v>0</v>
      </c>
      <c r="S32" s="8">
        <f t="shared" ref="S32:S40" si="10">P32+R32+Q32</f>
        <v>0</v>
      </c>
      <c r="T32" s="109"/>
    </row>
    <row r="33" spans="2:20" x14ac:dyDescent="0.35">
      <c r="B33" s="153" t="str">
        <f>+'CLIN Detail list'!P35</f>
        <v>5.3.3    System Architecture</v>
      </c>
      <c r="C33" s="201"/>
      <c r="D33" s="120"/>
      <c r="E33" s="121"/>
      <c r="F33" s="121"/>
      <c r="G33" s="41"/>
      <c r="H33" s="124"/>
      <c r="I33" s="120"/>
      <c r="J33" s="120"/>
      <c r="K33" s="193"/>
      <c r="L33" s="193"/>
      <c r="M33" s="193"/>
      <c r="N33" s="193"/>
      <c r="O33" s="193"/>
      <c r="P33" s="6">
        <f t="shared" si="7"/>
        <v>0</v>
      </c>
      <c r="Q33" s="254"/>
      <c r="R33" s="8">
        <f t="shared" si="8"/>
        <v>0</v>
      </c>
      <c r="S33" s="8">
        <f t="shared" si="10"/>
        <v>0</v>
      </c>
      <c r="T33" s="109"/>
    </row>
    <row r="34" spans="2:20" x14ac:dyDescent="0.35">
      <c r="B34" s="153" t="str">
        <f>+'CLIN Detail list'!P36</f>
        <v>5.3.4    Acceptance Plan</v>
      </c>
      <c r="C34" s="201"/>
      <c r="D34" s="120"/>
      <c r="E34" s="121"/>
      <c r="F34" s="121"/>
      <c r="G34" s="41"/>
      <c r="H34" s="124"/>
      <c r="I34" s="120"/>
      <c r="J34" s="120"/>
      <c r="K34" s="193"/>
      <c r="L34" s="193"/>
      <c r="M34" s="193"/>
      <c r="N34" s="193"/>
      <c r="O34" s="193"/>
      <c r="P34" s="6">
        <f t="shared" si="7"/>
        <v>0</v>
      </c>
      <c r="Q34" s="254"/>
      <c r="R34" s="8">
        <f t="shared" si="8"/>
        <v>0</v>
      </c>
      <c r="S34" s="8">
        <f t="shared" si="10"/>
        <v>0</v>
      </c>
      <c r="T34" s="109"/>
    </row>
    <row r="35" spans="2:20" x14ac:dyDescent="0.35">
      <c r="B35" s="153" t="str">
        <f>+'CLIN Detail list'!P37</f>
        <v>5.3.5    Project Master Test Plan (PMTP)</v>
      </c>
      <c r="C35" s="201"/>
      <c r="D35" s="120"/>
      <c r="E35" s="121"/>
      <c r="F35" s="121"/>
      <c r="G35" s="41"/>
      <c r="H35" s="124"/>
      <c r="I35" s="120"/>
      <c r="J35" s="120"/>
      <c r="K35" s="193"/>
      <c r="L35" s="193"/>
      <c r="M35" s="193"/>
      <c r="N35" s="193"/>
      <c r="O35" s="193"/>
      <c r="P35" s="6">
        <f t="shared" si="7"/>
        <v>0</v>
      </c>
      <c r="Q35" s="254"/>
      <c r="R35" s="8">
        <f t="shared" si="8"/>
        <v>0</v>
      </c>
      <c r="S35" s="8">
        <f t="shared" si="10"/>
        <v>0</v>
      </c>
      <c r="T35" s="109"/>
    </row>
    <row r="36" spans="2:20" x14ac:dyDescent="0.35">
      <c r="B36" s="153" t="str">
        <f>+'CLIN Detail list'!P38</f>
        <v>5.3.6    Requirements Traceability Matrix (RTM)</v>
      </c>
      <c r="C36" s="201"/>
      <c r="D36" s="120"/>
      <c r="E36" s="121"/>
      <c r="F36" s="121"/>
      <c r="G36" s="41"/>
      <c r="H36" s="124"/>
      <c r="I36" s="120"/>
      <c r="J36" s="120"/>
      <c r="K36" s="193"/>
      <c r="L36" s="193"/>
      <c r="M36" s="193"/>
      <c r="N36" s="193"/>
      <c r="O36" s="193"/>
      <c r="P36" s="6">
        <f t="shared" si="7"/>
        <v>0</v>
      </c>
      <c r="Q36" s="254"/>
      <c r="R36" s="8">
        <f t="shared" si="8"/>
        <v>0</v>
      </c>
      <c r="S36" s="8">
        <f t="shared" si="10"/>
        <v>0</v>
      </c>
      <c r="T36" s="109"/>
    </row>
    <row r="37" spans="2:20" x14ac:dyDescent="0.35">
      <c r="B37" s="153" t="str">
        <f>+'CLIN Detail list'!P39</f>
        <v>5.3.7    Service Transition Plan (STP)</v>
      </c>
      <c r="C37" s="201"/>
      <c r="D37" s="120"/>
      <c r="E37" s="121"/>
      <c r="F37" s="121"/>
      <c r="G37" s="41"/>
      <c r="H37" s="124"/>
      <c r="I37" s="120"/>
      <c r="J37" s="120"/>
      <c r="K37" s="193"/>
      <c r="L37" s="193"/>
      <c r="M37" s="193"/>
      <c r="N37" s="193"/>
      <c r="O37" s="193"/>
      <c r="P37" s="6">
        <f t="shared" si="7"/>
        <v>0</v>
      </c>
      <c r="Q37" s="254"/>
      <c r="R37" s="8">
        <f t="shared" si="8"/>
        <v>0</v>
      </c>
      <c r="S37" s="8">
        <f t="shared" si="10"/>
        <v>0</v>
      </c>
      <c r="T37" s="109"/>
    </row>
    <row r="38" spans="2:20" x14ac:dyDescent="0.35">
      <c r="B38" s="153" t="str">
        <f>+'CLIN Detail list'!P40</f>
        <v>5.3.8    User Scenarios (U/S)</v>
      </c>
      <c r="C38" s="201"/>
      <c r="D38" s="120"/>
      <c r="E38" s="121"/>
      <c r="F38" s="121"/>
      <c r="G38" s="41"/>
      <c r="H38" s="124"/>
      <c r="I38" s="120"/>
      <c r="J38" s="120"/>
      <c r="K38" s="193"/>
      <c r="L38" s="193"/>
      <c r="M38" s="193"/>
      <c r="N38" s="193"/>
      <c r="O38" s="193"/>
      <c r="P38" s="6">
        <f t="shared" si="7"/>
        <v>0</v>
      </c>
      <c r="Q38" s="254"/>
      <c r="R38" s="8">
        <f t="shared" si="8"/>
        <v>0</v>
      </c>
      <c r="S38" s="8">
        <f t="shared" si="10"/>
        <v>0</v>
      </c>
      <c r="T38" s="109"/>
    </row>
    <row r="39" spans="2:20" x14ac:dyDescent="0.35">
      <c r="B39" s="153" t="str">
        <f>+'CLIN Detail list'!P41</f>
        <v>5.3.9    Operational Acceptance Criteria</v>
      </c>
      <c r="C39" s="201"/>
      <c r="D39" s="120"/>
      <c r="E39" s="121"/>
      <c r="F39" s="121"/>
      <c r="G39" s="41"/>
      <c r="H39" s="124"/>
      <c r="I39" s="120"/>
      <c r="J39" s="120"/>
      <c r="K39" s="193"/>
      <c r="L39" s="193"/>
      <c r="M39" s="193"/>
      <c r="N39" s="193"/>
      <c r="O39" s="193"/>
      <c r="P39" s="6">
        <f t="shared" si="7"/>
        <v>0</v>
      </c>
      <c r="Q39" s="254"/>
      <c r="R39" s="8">
        <f t="shared" si="8"/>
        <v>0</v>
      </c>
      <c r="S39" s="8">
        <f t="shared" si="10"/>
        <v>0</v>
      </c>
      <c r="T39" s="109"/>
    </row>
    <row r="40" spans="2:20" x14ac:dyDescent="0.35">
      <c r="B40" s="153" t="str">
        <f>+'CLIN Detail list'!P42</f>
        <v>5.3.10    Critical Design Review (CDR)</v>
      </c>
      <c r="C40" s="201"/>
      <c r="D40" s="120"/>
      <c r="E40" s="121"/>
      <c r="F40" s="121"/>
      <c r="G40" s="41"/>
      <c r="H40" s="124"/>
      <c r="I40" s="120"/>
      <c r="J40" s="120"/>
      <c r="K40" s="193"/>
      <c r="L40" s="193"/>
      <c r="M40" s="193"/>
      <c r="N40" s="193"/>
      <c r="O40" s="193"/>
      <c r="P40" s="6">
        <f t="shared" si="7"/>
        <v>0</v>
      </c>
      <c r="Q40" s="254"/>
      <c r="R40" s="8">
        <f t="shared" si="8"/>
        <v>0</v>
      </c>
      <c r="S40" s="8">
        <f t="shared" si="10"/>
        <v>0</v>
      </c>
      <c r="T40" s="109"/>
    </row>
    <row r="41" spans="2:20" x14ac:dyDescent="0.35">
      <c r="B41" s="237" t="str">
        <f>+'CLIN Detail list'!P43</f>
        <v>5.4    Service Transition</v>
      </c>
      <c r="C41" s="134"/>
      <c r="D41" s="126"/>
      <c r="E41" s="127"/>
      <c r="F41" s="127"/>
      <c r="G41" s="128"/>
      <c r="H41" s="129"/>
      <c r="I41" s="126"/>
      <c r="J41" s="126"/>
      <c r="K41" s="188"/>
      <c r="L41" s="188"/>
      <c r="M41" s="188"/>
      <c r="N41" s="188"/>
      <c r="O41" s="188"/>
      <c r="P41" s="130"/>
      <c r="Q41" s="131"/>
      <c r="R41" s="241"/>
      <c r="S41" s="233">
        <f>SUBTOTAL(9,S42:S72)</f>
        <v>0</v>
      </c>
    </row>
    <row r="42" spans="2:20" x14ac:dyDescent="0.35">
      <c r="B42" s="237" t="str">
        <f>+'CLIN Detail list'!P44</f>
        <v>5.4.1    Development and Pre-deployment</v>
      </c>
      <c r="C42" s="134"/>
      <c r="D42" s="126"/>
      <c r="E42" s="127"/>
      <c r="F42" s="127"/>
      <c r="G42" s="128"/>
      <c r="H42" s="129"/>
      <c r="I42" s="126"/>
      <c r="J42" s="126"/>
      <c r="K42" s="188"/>
      <c r="L42" s="188"/>
      <c r="M42" s="188"/>
      <c r="N42" s="188"/>
      <c r="O42" s="188"/>
      <c r="P42" s="130"/>
      <c r="Q42" s="131"/>
      <c r="R42" s="241"/>
      <c r="S42" s="233">
        <f>SUBTOTAL(9,S43:S49)</f>
        <v>0</v>
      </c>
    </row>
    <row r="43" spans="2:20" x14ac:dyDescent="0.35">
      <c r="B43" s="217" t="str">
        <f>+'CLIN Detail list'!P45</f>
        <v>5.4.1.1    Services Development</v>
      </c>
      <c r="C43" s="201"/>
      <c r="D43" s="120"/>
      <c r="E43" s="121"/>
      <c r="F43" s="121"/>
      <c r="G43" s="41"/>
      <c r="H43" s="124"/>
      <c r="I43" s="120"/>
      <c r="J43" s="120"/>
      <c r="K43" s="193"/>
      <c r="L43" s="193"/>
      <c r="M43" s="193"/>
      <c r="N43" s="193"/>
      <c r="O43" s="193"/>
      <c r="P43" s="6">
        <f t="shared" ref="P43:P49" si="11">SUMPRODUCT(E43:G43,H43:J43)</f>
        <v>0</v>
      </c>
      <c r="Q43" s="254"/>
      <c r="R43" s="8">
        <f t="shared" ref="R43:R49" si="12">(P43+Q43)*$W$4</f>
        <v>0</v>
      </c>
      <c r="S43" s="8">
        <f t="shared" ref="S43:S49" si="13">P43+R43+Q43</f>
        <v>0</v>
      </c>
      <c r="T43" s="109"/>
    </row>
    <row r="44" spans="2:20" x14ac:dyDescent="0.35">
      <c r="B44" s="217" t="str">
        <f>+'CLIN Detail list'!P46</f>
        <v>5.4.1.2    Training Plan</v>
      </c>
      <c r="C44" s="201"/>
      <c r="D44" s="120"/>
      <c r="E44" s="121"/>
      <c r="F44" s="121"/>
      <c r="G44" s="41"/>
      <c r="H44" s="124"/>
      <c r="I44" s="120"/>
      <c r="J44" s="120"/>
      <c r="K44" s="193"/>
      <c r="L44" s="193"/>
      <c r="M44" s="193"/>
      <c r="N44" s="193"/>
      <c r="O44" s="193"/>
      <c r="P44" s="6">
        <f t="shared" si="11"/>
        <v>0</v>
      </c>
      <c r="Q44" s="254"/>
      <c r="R44" s="8">
        <f t="shared" si="12"/>
        <v>0</v>
      </c>
      <c r="S44" s="8">
        <f t="shared" si="13"/>
        <v>0</v>
      </c>
      <c r="T44" s="109"/>
    </row>
    <row r="45" spans="2:20" x14ac:dyDescent="0.35">
      <c r="B45" s="217" t="str">
        <f>+'CLIN Detail list'!P47</f>
        <v>5.4.1.3    Training Needs Analysis (TNA)</v>
      </c>
      <c r="C45" s="201"/>
      <c r="D45" s="120"/>
      <c r="E45" s="121"/>
      <c r="F45" s="121"/>
      <c r="G45" s="41"/>
      <c r="H45" s="124"/>
      <c r="I45" s="120"/>
      <c r="J45" s="120"/>
      <c r="K45" s="193"/>
      <c r="L45" s="193"/>
      <c r="M45" s="193"/>
      <c r="N45" s="193"/>
      <c r="O45" s="193"/>
      <c r="P45" s="6">
        <f t="shared" si="11"/>
        <v>0</v>
      </c>
      <c r="Q45" s="254"/>
      <c r="R45" s="8">
        <f t="shared" si="12"/>
        <v>0</v>
      </c>
      <c r="S45" s="8">
        <f t="shared" si="13"/>
        <v>0</v>
      </c>
      <c r="T45" s="109"/>
    </row>
    <row r="46" spans="2:20" x14ac:dyDescent="0.35">
      <c r="B46" s="217" t="str">
        <f>+'CLIN Detail list'!P48</f>
        <v>5.4.1.4    Design and Develop Training Program</v>
      </c>
      <c r="C46" s="201"/>
      <c r="D46" s="120"/>
      <c r="E46" s="121"/>
      <c r="F46" s="121"/>
      <c r="G46" s="41"/>
      <c r="H46" s="124"/>
      <c r="I46" s="120"/>
      <c r="J46" s="120"/>
      <c r="K46" s="193"/>
      <c r="L46" s="193"/>
      <c r="M46" s="193"/>
      <c r="N46" s="193"/>
      <c r="O46" s="193"/>
      <c r="P46" s="6">
        <f t="shared" si="11"/>
        <v>0</v>
      </c>
      <c r="Q46" s="254"/>
      <c r="R46" s="8">
        <f t="shared" si="12"/>
        <v>0</v>
      </c>
      <c r="S46" s="8">
        <f t="shared" si="13"/>
        <v>0</v>
      </c>
      <c r="T46" s="109"/>
    </row>
    <row r="47" spans="2:20" x14ac:dyDescent="0.35">
      <c r="B47" s="217" t="str">
        <f>+'CLIN Detail list'!P49</f>
        <v>5.4.1.5    Develop Training Material</v>
      </c>
      <c r="C47" s="201"/>
      <c r="D47" s="120"/>
      <c r="E47" s="121"/>
      <c r="F47" s="121"/>
      <c r="G47" s="41"/>
      <c r="H47" s="124"/>
      <c r="I47" s="120"/>
      <c r="J47" s="120"/>
      <c r="K47" s="193"/>
      <c r="L47" s="193"/>
      <c r="M47" s="193"/>
      <c r="N47" s="193"/>
      <c r="O47" s="193"/>
      <c r="P47" s="6">
        <f t="shared" si="11"/>
        <v>0</v>
      </c>
      <c r="Q47" s="254"/>
      <c r="R47" s="8">
        <f t="shared" si="12"/>
        <v>0</v>
      </c>
      <c r="S47" s="8">
        <f t="shared" si="13"/>
        <v>0</v>
      </c>
      <c r="T47" s="109"/>
    </row>
    <row r="48" spans="2:20" x14ac:dyDescent="0.35">
      <c r="B48" s="217" t="str">
        <f>+'CLIN Detail list'!P50</f>
        <v>5.4.1.6    Product Baseline Review</v>
      </c>
      <c r="C48" s="201"/>
      <c r="D48" s="120"/>
      <c r="E48" s="121"/>
      <c r="F48" s="121"/>
      <c r="G48" s="41"/>
      <c r="H48" s="124"/>
      <c r="I48" s="120"/>
      <c r="J48" s="120"/>
      <c r="K48" s="193"/>
      <c r="L48" s="193"/>
      <c r="M48" s="193"/>
      <c r="N48" s="193"/>
      <c r="O48" s="193"/>
      <c r="P48" s="6">
        <f t="shared" si="11"/>
        <v>0</v>
      </c>
      <c r="Q48" s="254"/>
      <c r="R48" s="8">
        <f t="shared" si="12"/>
        <v>0</v>
      </c>
      <c r="S48" s="8">
        <f t="shared" si="13"/>
        <v>0</v>
      </c>
      <c r="T48" s="109"/>
    </row>
    <row r="49" spans="2:20" x14ac:dyDescent="0.35">
      <c r="B49" s="217" t="str">
        <f>+'CLIN Detail list'!P51</f>
        <v>5.4.1.7    Performance Reports</v>
      </c>
      <c r="C49" s="201"/>
      <c r="D49" s="120"/>
      <c r="E49" s="121"/>
      <c r="F49" s="121"/>
      <c r="G49" s="41"/>
      <c r="H49" s="124"/>
      <c r="I49" s="120"/>
      <c r="J49" s="120"/>
      <c r="K49" s="193"/>
      <c r="L49" s="193"/>
      <c r="M49" s="193"/>
      <c r="N49" s="193"/>
      <c r="O49" s="193"/>
      <c r="P49" s="6">
        <f t="shared" si="11"/>
        <v>0</v>
      </c>
      <c r="Q49" s="254"/>
      <c r="R49" s="8">
        <f t="shared" si="12"/>
        <v>0</v>
      </c>
      <c r="S49" s="8">
        <f t="shared" si="13"/>
        <v>0</v>
      </c>
      <c r="T49" s="109"/>
    </row>
    <row r="50" spans="2:20" x14ac:dyDescent="0.35">
      <c r="B50" s="237" t="str">
        <f>+'CLIN Detail list'!P52</f>
        <v>5.4.2    Pre-deployment Testing Process</v>
      </c>
      <c r="C50" s="134"/>
      <c r="D50" s="126"/>
      <c r="E50" s="127"/>
      <c r="F50" s="127"/>
      <c r="G50" s="128"/>
      <c r="H50" s="129"/>
      <c r="I50" s="126"/>
      <c r="J50" s="126"/>
      <c r="K50" s="188"/>
      <c r="L50" s="188"/>
      <c r="M50" s="188"/>
      <c r="N50" s="188"/>
      <c r="O50" s="188"/>
      <c r="P50" s="130"/>
      <c r="Q50" s="131"/>
      <c r="R50" s="241"/>
      <c r="S50" s="233">
        <f>SUBTOTAL(9,S51:S57)</f>
        <v>0</v>
      </c>
    </row>
    <row r="51" spans="2:20" x14ac:dyDescent="0.35">
      <c r="B51" s="217" t="str">
        <f>+'CLIN Detail list'!P53</f>
        <v>5.4.2.1    Factory Acceptance Tests (FAT) Execution</v>
      </c>
      <c r="C51" s="201"/>
      <c r="D51" s="120"/>
      <c r="E51" s="121"/>
      <c r="F51" s="121"/>
      <c r="G51" s="41"/>
      <c r="H51" s="124"/>
      <c r="I51" s="120"/>
      <c r="J51" s="120"/>
      <c r="K51" s="193"/>
      <c r="L51" s="193"/>
      <c r="M51" s="193"/>
      <c r="N51" s="193"/>
      <c r="O51" s="193"/>
      <c r="P51" s="6">
        <f t="shared" ref="P51:P57" si="14">SUMPRODUCT(E51:G51,H51:J51)</f>
        <v>0</v>
      </c>
      <c r="Q51" s="254"/>
      <c r="R51" s="8">
        <f t="shared" ref="R51:R57" si="15">(P51+Q51)*$W$4</f>
        <v>0</v>
      </c>
      <c r="S51" s="8">
        <f t="shared" ref="S51" si="16">P51+R51+Q51</f>
        <v>0</v>
      </c>
      <c r="T51" s="109"/>
    </row>
    <row r="52" spans="2:20" x14ac:dyDescent="0.35">
      <c r="B52" s="217" t="str">
        <f>+'CLIN Detail list'!P54</f>
        <v xml:space="preserve">5.4.2.2    Factory Tests (FT) Plan and Test cases </v>
      </c>
      <c r="C52" s="201"/>
      <c r="D52" s="120"/>
      <c r="E52" s="121"/>
      <c r="F52" s="121"/>
      <c r="G52" s="41"/>
      <c r="H52" s="124"/>
      <c r="I52" s="120"/>
      <c r="J52" s="120"/>
      <c r="K52" s="193"/>
      <c r="L52" s="193"/>
      <c r="M52" s="193"/>
      <c r="N52" s="193"/>
      <c r="O52" s="193"/>
      <c r="P52" s="6">
        <f t="shared" si="14"/>
        <v>0</v>
      </c>
      <c r="Q52" s="254"/>
      <c r="R52" s="8">
        <f t="shared" si="15"/>
        <v>0</v>
      </c>
      <c r="S52" s="8">
        <f t="shared" ref="S52:S57" si="17">P52+R52+Q52</f>
        <v>0</v>
      </c>
      <c r="T52" s="109"/>
    </row>
    <row r="53" spans="2:20" x14ac:dyDescent="0.35">
      <c r="B53" s="217" t="str">
        <f>+'CLIN Detail list'!P55</f>
        <v>5.4.2.3    Factory Test Report</v>
      </c>
      <c r="C53" s="201"/>
      <c r="D53" s="120"/>
      <c r="E53" s="121"/>
      <c r="F53" s="121"/>
      <c r="G53" s="41"/>
      <c r="H53" s="124"/>
      <c r="I53" s="120"/>
      <c r="J53" s="120"/>
      <c r="K53" s="193"/>
      <c r="L53" s="193"/>
      <c r="M53" s="193"/>
      <c r="N53" s="193"/>
      <c r="O53" s="193"/>
      <c r="P53" s="6">
        <f t="shared" si="14"/>
        <v>0</v>
      </c>
      <c r="Q53" s="254"/>
      <c r="R53" s="8">
        <f t="shared" si="15"/>
        <v>0</v>
      </c>
      <c r="S53" s="8">
        <f t="shared" si="17"/>
        <v>0</v>
      </c>
      <c r="T53" s="109"/>
    </row>
    <row r="54" spans="2:20" x14ac:dyDescent="0.35">
      <c r="B54" s="217" t="str">
        <f>+'CLIN Detail list'!P56</f>
        <v>5.4.2.4    System Integration Test (SIT) Execution</v>
      </c>
      <c r="C54" s="201"/>
      <c r="D54" s="120"/>
      <c r="E54" s="121"/>
      <c r="F54" s="121"/>
      <c r="G54" s="41"/>
      <c r="H54" s="124"/>
      <c r="I54" s="120"/>
      <c r="J54" s="120"/>
      <c r="K54" s="193"/>
      <c r="L54" s="193"/>
      <c r="M54" s="193"/>
      <c r="N54" s="193"/>
      <c r="O54" s="193"/>
      <c r="P54" s="6">
        <f t="shared" si="14"/>
        <v>0</v>
      </c>
      <c r="Q54" s="254"/>
      <c r="R54" s="8">
        <f t="shared" si="15"/>
        <v>0</v>
      </c>
      <c r="S54" s="8">
        <f t="shared" si="17"/>
        <v>0</v>
      </c>
      <c r="T54" s="109"/>
    </row>
    <row r="55" spans="2:20" x14ac:dyDescent="0.35">
      <c r="B55" s="217" t="str">
        <f>+'CLIN Detail list'!P57</f>
        <v>5.4.2.5    SIT Test Plan and Test Cases</v>
      </c>
      <c r="C55" s="201"/>
      <c r="D55" s="120"/>
      <c r="E55" s="121"/>
      <c r="F55" s="121"/>
      <c r="G55" s="41"/>
      <c r="H55" s="124"/>
      <c r="I55" s="120"/>
      <c r="J55" s="120"/>
      <c r="K55" s="193"/>
      <c r="L55" s="193"/>
      <c r="M55" s="193"/>
      <c r="N55" s="193"/>
      <c r="O55" s="193"/>
      <c r="P55" s="6">
        <f t="shared" si="14"/>
        <v>0</v>
      </c>
      <c r="Q55" s="254"/>
      <c r="R55" s="8">
        <f t="shared" si="15"/>
        <v>0</v>
      </c>
      <c r="S55" s="8">
        <f t="shared" si="17"/>
        <v>0</v>
      </c>
      <c r="T55" s="109"/>
    </row>
    <row r="56" spans="2:20" x14ac:dyDescent="0.35">
      <c r="B56" s="217" t="str">
        <f>+'CLIN Detail list'!P58</f>
        <v>5.4.2.6    PMIC  installation, integration and test</v>
      </c>
      <c r="C56" s="201"/>
      <c r="D56" s="120"/>
      <c r="E56" s="121"/>
      <c r="F56" s="121"/>
      <c r="G56" s="41"/>
      <c r="H56" s="124"/>
      <c r="I56" s="120"/>
      <c r="J56" s="120"/>
      <c r="K56" s="193"/>
      <c r="L56" s="193"/>
      <c r="M56" s="193"/>
      <c r="N56" s="193"/>
      <c r="O56" s="193"/>
      <c r="P56" s="6">
        <f t="shared" si="14"/>
        <v>0</v>
      </c>
      <c r="Q56" s="254"/>
      <c r="R56" s="8">
        <f t="shared" si="15"/>
        <v>0</v>
      </c>
      <c r="S56" s="8">
        <f t="shared" si="17"/>
        <v>0</v>
      </c>
      <c r="T56" s="109"/>
    </row>
    <row r="57" spans="2:20" x14ac:dyDescent="0.35">
      <c r="B57" s="217" t="str">
        <f>+'CLIN Detail list'!P59</f>
        <v>5.4.2.7    SIT Report</v>
      </c>
      <c r="C57" s="201"/>
      <c r="D57" s="120"/>
      <c r="E57" s="121"/>
      <c r="F57" s="121"/>
      <c r="G57" s="41"/>
      <c r="H57" s="124"/>
      <c r="I57" s="120"/>
      <c r="J57" s="120"/>
      <c r="K57" s="193"/>
      <c r="L57" s="193"/>
      <c r="M57" s="193"/>
      <c r="N57" s="193"/>
      <c r="O57" s="193"/>
      <c r="P57" s="6">
        <f t="shared" si="14"/>
        <v>0</v>
      </c>
      <c r="Q57" s="254"/>
      <c r="R57" s="8">
        <f t="shared" si="15"/>
        <v>0</v>
      </c>
      <c r="S57" s="8">
        <f t="shared" si="17"/>
        <v>0</v>
      </c>
      <c r="T57" s="109"/>
    </row>
    <row r="58" spans="2:20" x14ac:dyDescent="0.35">
      <c r="B58" s="237" t="str">
        <f>+'CLIN Detail list'!P60</f>
        <v>5.4.3    IV&amp;V Processes (Deliverables required for CAB)</v>
      </c>
      <c r="C58" s="134"/>
      <c r="D58" s="126"/>
      <c r="E58" s="127"/>
      <c r="F58" s="127"/>
      <c r="G58" s="128"/>
      <c r="H58" s="129"/>
      <c r="I58" s="126"/>
      <c r="J58" s="126"/>
      <c r="K58" s="188"/>
      <c r="L58" s="188"/>
      <c r="M58" s="188"/>
      <c r="N58" s="188"/>
      <c r="O58" s="188"/>
      <c r="P58" s="130"/>
      <c r="Q58" s="131"/>
      <c r="R58" s="241"/>
      <c r="S58" s="233">
        <f>SUBTOTAL(9,S59:S72)</f>
        <v>0</v>
      </c>
    </row>
    <row r="59" spans="2:20" x14ac:dyDescent="0.35">
      <c r="B59" s="153" t="str">
        <f>+'CLIN Detail list'!P61</f>
        <v>5.4.3.1    System Installation Instructions</v>
      </c>
      <c r="C59" s="201"/>
      <c r="D59" s="120"/>
      <c r="E59" s="121"/>
      <c r="F59" s="121"/>
      <c r="G59" s="41"/>
      <c r="H59" s="124"/>
      <c r="I59" s="120"/>
      <c r="J59" s="120"/>
      <c r="K59" s="193"/>
      <c r="L59" s="193"/>
      <c r="M59" s="193"/>
      <c r="N59" s="193"/>
      <c r="O59" s="193"/>
      <c r="P59" s="6">
        <f t="shared" ref="P59:P72" si="18">SUMPRODUCT(E59:G59,H59:J59)</f>
        <v>0</v>
      </c>
      <c r="Q59" s="254"/>
      <c r="R59" s="8">
        <f t="shared" ref="R59:R72" si="19">(P59+Q59)*$W$4</f>
        <v>0</v>
      </c>
      <c r="S59" s="8">
        <f t="shared" ref="S59:S70" si="20">P59+R59+Q59</f>
        <v>0</v>
      </c>
      <c r="T59" s="109"/>
    </row>
    <row r="60" spans="2:20" ht="26.5" x14ac:dyDescent="0.35">
      <c r="B60" s="153" t="str">
        <f>+'CLIN Detail list'!P62</f>
        <v>5.4.3.2    Migration Information Assurance Plan, Scenarios and Test Review</v>
      </c>
      <c r="C60" s="201"/>
      <c r="D60" s="120"/>
      <c r="E60" s="121"/>
      <c r="F60" s="121"/>
      <c r="G60" s="41"/>
      <c r="H60" s="124"/>
      <c r="I60" s="120"/>
      <c r="J60" s="120"/>
      <c r="K60" s="193"/>
      <c r="L60" s="193"/>
      <c r="M60" s="193"/>
      <c r="N60" s="193"/>
      <c r="O60" s="193"/>
      <c r="P60" s="6">
        <f t="shared" si="18"/>
        <v>0</v>
      </c>
      <c r="Q60" s="254"/>
      <c r="R60" s="8">
        <f t="shared" si="19"/>
        <v>0</v>
      </c>
      <c r="S60" s="8">
        <f t="shared" si="20"/>
        <v>0</v>
      </c>
      <c r="T60" s="109"/>
    </row>
    <row r="61" spans="2:20" x14ac:dyDescent="0.35">
      <c r="B61" s="153" t="str">
        <f>+'CLIN Detail list'!P63</f>
        <v>5.4.3.3    Version Release Description/System Release Notes</v>
      </c>
      <c r="C61" s="201"/>
      <c r="D61" s="120"/>
      <c r="E61" s="121"/>
      <c r="F61" s="121"/>
      <c r="G61" s="41"/>
      <c r="H61" s="124"/>
      <c r="I61" s="120"/>
      <c r="J61" s="120"/>
      <c r="K61" s="193"/>
      <c r="L61" s="193"/>
      <c r="M61" s="193"/>
      <c r="N61" s="193"/>
      <c r="O61" s="193"/>
      <c r="P61" s="6">
        <f t="shared" si="18"/>
        <v>0</v>
      </c>
      <c r="Q61" s="254"/>
      <c r="R61" s="8">
        <f t="shared" si="19"/>
        <v>0</v>
      </c>
      <c r="S61" s="8">
        <f t="shared" si="20"/>
        <v>0</v>
      </c>
      <c r="T61" s="109"/>
    </row>
    <row r="62" spans="2:20" x14ac:dyDescent="0.35">
      <c r="B62" s="153" t="str">
        <f>+'CLIN Detail list'!P64</f>
        <v>5.4.3.4    Service, System, or Product Support Plan</v>
      </c>
      <c r="C62" s="201"/>
      <c r="D62" s="120"/>
      <c r="E62" s="121"/>
      <c r="F62" s="121"/>
      <c r="G62" s="41"/>
      <c r="H62" s="124"/>
      <c r="I62" s="120"/>
      <c r="J62" s="120"/>
      <c r="K62" s="193"/>
      <c r="L62" s="193"/>
      <c r="M62" s="193"/>
      <c r="N62" s="193"/>
      <c r="O62" s="193"/>
      <c r="P62" s="6">
        <f t="shared" si="18"/>
        <v>0</v>
      </c>
      <c r="Q62" s="254"/>
      <c r="R62" s="8">
        <f t="shared" si="19"/>
        <v>0</v>
      </c>
      <c r="S62" s="8">
        <f t="shared" si="20"/>
        <v>0</v>
      </c>
      <c r="T62" s="109"/>
    </row>
    <row r="63" spans="2:20" ht="26.5" x14ac:dyDescent="0.35">
      <c r="B63" s="153" t="str">
        <f>+'CLIN Detail list'!P65</f>
        <v xml:space="preserve">5.4.3.5    End User Licence Agreement (EULA) for embedded Open Source Software (OSS) </v>
      </c>
      <c r="C63" s="201"/>
      <c r="D63" s="120"/>
      <c r="E63" s="121"/>
      <c r="F63" s="121"/>
      <c r="G63" s="41"/>
      <c r="H63" s="124"/>
      <c r="I63" s="120"/>
      <c r="J63" s="120"/>
      <c r="K63" s="193"/>
      <c r="L63" s="193"/>
      <c r="M63" s="193"/>
      <c r="N63" s="193"/>
      <c r="O63" s="193"/>
      <c r="P63" s="6">
        <f t="shared" si="18"/>
        <v>0</v>
      </c>
      <c r="Q63" s="254"/>
      <c r="R63" s="8">
        <f t="shared" si="19"/>
        <v>0</v>
      </c>
      <c r="S63" s="8">
        <f t="shared" ref="S63:S64" si="21">P63+R63+Q63</f>
        <v>0</v>
      </c>
      <c r="T63" s="109"/>
    </row>
    <row r="64" spans="2:20" x14ac:dyDescent="0.35">
      <c r="B64" s="153" t="str">
        <f>+'CLIN Detail list'!P66</f>
        <v>5.4.3.6    Deployment Plan</v>
      </c>
      <c r="C64" s="201"/>
      <c r="D64" s="120"/>
      <c r="E64" s="121"/>
      <c r="F64" s="121"/>
      <c r="G64" s="41"/>
      <c r="H64" s="124"/>
      <c r="I64" s="120"/>
      <c r="J64" s="120"/>
      <c r="K64" s="193"/>
      <c r="L64" s="193"/>
      <c r="M64" s="193"/>
      <c r="N64" s="193"/>
      <c r="O64" s="193"/>
      <c r="P64" s="6">
        <f t="shared" si="18"/>
        <v>0</v>
      </c>
      <c r="Q64" s="254"/>
      <c r="R64" s="8">
        <f t="shared" si="19"/>
        <v>0</v>
      </c>
      <c r="S64" s="8">
        <f t="shared" si="21"/>
        <v>0</v>
      </c>
      <c r="T64" s="109"/>
    </row>
    <row r="65" spans="2:20" x14ac:dyDescent="0.35">
      <c r="B65" s="153" t="str">
        <f>+'CLIN Detail list'!P67</f>
        <v>5.4.3.7    Functional Test Report</v>
      </c>
      <c r="C65" s="201"/>
      <c r="D65" s="120"/>
      <c r="E65" s="121"/>
      <c r="F65" s="121"/>
      <c r="G65" s="41"/>
      <c r="H65" s="124"/>
      <c r="I65" s="120"/>
      <c r="J65" s="120"/>
      <c r="K65" s="193"/>
      <c r="L65" s="193"/>
      <c r="M65" s="193"/>
      <c r="N65" s="193"/>
      <c r="O65" s="193"/>
      <c r="P65" s="6">
        <f t="shared" si="18"/>
        <v>0</v>
      </c>
      <c r="Q65" s="254"/>
      <c r="R65" s="8">
        <f t="shared" si="19"/>
        <v>0</v>
      </c>
      <c r="S65" s="8">
        <f t="shared" si="20"/>
        <v>0</v>
      </c>
      <c r="T65" s="109"/>
    </row>
    <row r="66" spans="2:20" ht="26.5" x14ac:dyDescent="0.35">
      <c r="B66" s="153" t="str">
        <f>+'CLIN Detail list'!P68</f>
        <v>5.4.3.8    Operational System Acceptance Test Plan, test cases and report (SAT)</v>
      </c>
      <c r="C66" s="201"/>
      <c r="D66" s="120"/>
      <c r="E66" s="121"/>
      <c r="F66" s="121"/>
      <c r="G66" s="41"/>
      <c r="H66" s="124"/>
      <c r="I66" s="120"/>
      <c r="J66" s="120"/>
      <c r="K66" s="193"/>
      <c r="L66" s="193"/>
      <c r="M66" s="193"/>
      <c r="N66" s="193"/>
      <c r="O66" s="193"/>
      <c r="P66" s="6">
        <f t="shared" si="18"/>
        <v>0</v>
      </c>
      <c r="Q66" s="254"/>
      <c r="R66" s="8">
        <f t="shared" si="19"/>
        <v>0</v>
      </c>
      <c r="S66" s="8">
        <f t="shared" si="20"/>
        <v>0</v>
      </c>
      <c r="T66" s="109"/>
    </row>
    <row r="67" spans="2:20" x14ac:dyDescent="0.35">
      <c r="B67" s="153" t="str">
        <f>+'CLIN Detail list'!P69</f>
        <v>5.4.3.9    User Acceptance Test Report (UAT)</v>
      </c>
      <c r="C67" s="201"/>
      <c r="D67" s="120"/>
      <c r="E67" s="121"/>
      <c r="F67" s="121"/>
      <c r="G67" s="41"/>
      <c r="H67" s="124"/>
      <c r="I67" s="120"/>
      <c r="J67" s="120"/>
      <c r="K67" s="193"/>
      <c r="L67" s="193"/>
      <c r="M67" s="193"/>
      <c r="N67" s="193"/>
      <c r="O67" s="193"/>
      <c r="P67" s="6">
        <f t="shared" si="18"/>
        <v>0</v>
      </c>
      <c r="Q67" s="254"/>
      <c r="R67" s="8">
        <f t="shared" si="19"/>
        <v>0</v>
      </c>
      <c r="S67" s="8">
        <f t="shared" ref="S67" si="22">P67+R67+Q67</f>
        <v>0</v>
      </c>
      <c r="T67" s="109"/>
    </row>
    <row r="68" spans="2:20" ht="26.5" x14ac:dyDescent="0.35">
      <c r="B68" s="153" t="str">
        <f>+'CLIN Detail list'!P70</f>
        <v xml:space="preserve">5.4.3.10    Engineering Test Report(s) [Unit, Integration, Interoperability, System and/or Regression] </v>
      </c>
      <c r="C68" s="201"/>
      <c r="D68" s="120"/>
      <c r="E68" s="121"/>
      <c r="F68" s="121"/>
      <c r="G68" s="41"/>
      <c r="H68" s="124"/>
      <c r="I68" s="120"/>
      <c r="J68" s="120"/>
      <c r="K68" s="193"/>
      <c r="L68" s="193"/>
      <c r="M68" s="193"/>
      <c r="N68" s="193"/>
      <c r="O68" s="193"/>
      <c r="P68" s="6">
        <f t="shared" si="18"/>
        <v>0</v>
      </c>
      <c r="Q68" s="254"/>
      <c r="R68" s="8">
        <f t="shared" si="19"/>
        <v>0</v>
      </c>
      <c r="S68" s="8">
        <f t="shared" si="20"/>
        <v>0</v>
      </c>
      <c r="T68" s="109"/>
    </row>
    <row r="69" spans="2:20" x14ac:dyDescent="0.35">
      <c r="B69" s="153" t="str">
        <f>+'CLIN Detail list'!P71</f>
        <v>5.4.3.11    Fit-For-Use Testing (FFU, IV&amp;V ON)</v>
      </c>
      <c r="C69" s="201"/>
      <c r="D69" s="120"/>
      <c r="E69" s="121"/>
      <c r="F69" s="121"/>
      <c r="G69" s="41"/>
      <c r="H69" s="124"/>
      <c r="I69" s="120"/>
      <c r="J69" s="120"/>
      <c r="K69" s="193"/>
      <c r="L69" s="193"/>
      <c r="M69" s="193"/>
      <c r="N69" s="193"/>
      <c r="O69" s="193"/>
      <c r="P69" s="6">
        <f t="shared" si="18"/>
        <v>0</v>
      </c>
      <c r="Q69" s="254"/>
      <c r="R69" s="8">
        <f t="shared" si="19"/>
        <v>0</v>
      </c>
      <c r="S69" s="8">
        <f t="shared" si="20"/>
        <v>0</v>
      </c>
      <c r="T69" s="109"/>
    </row>
    <row r="70" spans="2:20" x14ac:dyDescent="0.35">
      <c r="B70" s="153" t="str">
        <f>+'CLIN Detail list'!P72</f>
        <v>5.4.3.12    Test Readiness Review (TRR)</v>
      </c>
      <c r="C70" s="201"/>
      <c r="D70" s="120"/>
      <c r="E70" s="121"/>
      <c r="F70" s="121"/>
      <c r="G70" s="41"/>
      <c r="H70" s="124"/>
      <c r="I70" s="120"/>
      <c r="J70" s="120"/>
      <c r="K70" s="193"/>
      <c r="L70" s="193"/>
      <c r="M70" s="193"/>
      <c r="N70" s="193"/>
      <c r="O70" s="193"/>
      <c r="P70" s="6">
        <f t="shared" si="18"/>
        <v>0</v>
      </c>
      <c r="Q70" s="254"/>
      <c r="R70" s="8">
        <f t="shared" si="19"/>
        <v>0</v>
      </c>
      <c r="S70" s="8">
        <f t="shared" si="20"/>
        <v>0</v>
      </c>
      <c r="T70" s="109"/>
    </row>
    <row r="71" spans="2:20" x14ac:dyDescent="0.35">
      <c r="B71" s="153" t="str">
        <f>+'CLIN Detail list'!P73</f>
        <v>5.4.3.13    Failover &amp; Disaster Recovery Test</v>
      </c>
      <c r="C71" s="201"/>
      <c r="D71" s="120"/>
      <c r="E71" s="121"/>
      <c r="F71" s="121"/>
      <c r="G71" s="41"/>
      <c r="H71" s="124"/>
      <c r="I71" s="120"/>
      <c r="J71" s="120"/>
      <c r="K71" s="193"/>
      <c r="L71" s="193"/>
      <c r="M71" s="193"/>
      <c r="N71" s="193"/>
      <c r="O71" s="193"/>
      <c r="P71" s="6">
        <f t="shared" si="18"/>
        <v>0</v>
      </c>
      <c r="Q71" s="254"/>
      <c r="R71" s="8">
        <f t="shared" si="19"/>
        <v>0</v>
      </c>
      <c r="S71" s="8">
        <f t="shared" ref="S71" si="23">P71+R71+Q71</f>
        <v>0</v>
      </c>
    </row>
    <row r="72" spans="2:20" x14ac:dyDescent="0.35">
      <c r="B72" s="153" t="str">
        <f>+'CLIN Detail list'!P74</f>
        <v>5.4.3.14    Verification Cross Reference Matrix</v>
      </c>
      <c r="C72" s="201"/>
      <c r="D72" s="120"/>
      <c r="E72" s="121"/>
      <c r="F72" s="121"/>
      <c r="G72" s="41"/>
      <c r="H72" s="124"/>
      <c r="I72" s="120"/>
      <c r="J72" s="120"/>
      <c r="K72" s="193"/>
      <c r="L72" s="193"/>
      <c r="M72" s="193"/>
      <c r="N72" s="193"/>
      <c r="O72" s="193"/>
      <c r="P72" s="6">
        <f t="shared" si="18"/>
        <v>0</v>
      </c>
      <c r="Q72" s="254"/>
      <c r="R72" s="8">
        <f t="shared" si="19"/>
        <v>0</v>
      </c>
      <c r="S72" s="8">
        <f t="shared" ref="S72:S78" si="24">P72+R72+Q72</f>
        <v>0</v>
      </c>
      <c r="T72" s="109"/>
    </row>
    <row r="73" spans="2:20" x14ac:dyDescent="0.35">
      <c r="B73" s="237" t="str">
        <f>+'CLIN Detail list'!P75</f>
        <v>5.5    Service Operation</v>
      </c>
      <c r="C73" s="134"/>
      <c r="D73" s="126"/>
      <c r="E73" s="127"/>
      <c r="F73" s="127"/>
      <c r="G73" s="128"/>
      <c r="H73" s="129"/>
      <c r="I73" s="126"/>
      <c r="J73" s="126"/>
      <c r="K73" s="188"/>
      <c r="L73" s="188"/>
      <c r="M73" s="188"/>
      <c r="N73" s="188"/>
      <c r="O73" s="188"/>
      <c r="P73" s="130"/>
      <c r="Q73" s="131"/>
      <c r="R73" s="241"/>
      <c r="S73" s="233">
        <f>SUBTOTAL(9,S74:S78)</f>
        <v>0</v>
      </c>
    </row>
    <row r="74" spans="2:20" ht="26.5" x14ac:dyDescent="0.35">
      <c r="B74" s="153" t="str">
        <f>+'CLIN Detail list'!P76</f>
        <v>5.5.1    Provisional System Acceptance (PSA - Remaining Sites)</v>
      </c>
      <c r="C74" s="201"/>
      <c r="D74" s="120"/>
      <c r="E74" s="121"/>
      <c r="F74" s="121"/>
      <c r="G74" s="41"/>
      <c r="H74" s="124"/>
      <c r="I74" s="120"/>
      <c r="J74" s="120"/>
      <c r="K74" s="193"/>
      <c r="L74" s="193"/>
      <c r="M74" s="193"/>
      <c r="N74" s="193"/>
      <c r="O74" s="193"/>
      <c r="P74" s="6">
        <f t="shared" ref="P74:P78" si="25">SUMPRODUCT(E74:G74,H74:J74)</f>
        <v>0</v>
      </c>
      <c r="Q74" s="254"/>
      <c r="R74" s="8">
        <f t="shared" ref="R74:R78" si="26">(P74+Q74)*$W$4</f>
        <v>0</v>
      </c>
      <c r="S74" s="8">
        <f t="shared" si="24"/>
        <v>0</v>
      </c>
      <c r="T74" s="109"/>
    </row>
    <row r="75" spans="2:20" x14ac:dyDescent="0.35">
      <c r="B75" s="153" t="str">
        <f>+'CLIN Detail list'!P77</f>
        <v>5.5.2    Initial Contractor Support (IOC to FSA)</v>
      </c>
      <c r="C75" s="201"/>
      <c r="D75" s="120"/>
      <c r="E75" s="121"/>
      <c r="F75" s="121"/>
      <c r="G75" s="41"/>
      <c r="H75" s="124"/>
      <c r="I75" s="120"/>
      <c r="J75" s="120"/>
      <c r="K75" s="193"/>
      <c r="L75" s="193"/>
      <c r="M75" s="193"/>
      <c r="N75" s="193"/>
      <c r="O75" s="193"/>
      <c r="P75" s="6">
        <f t="shared" si="25"/>
        <v>0</v>
      </c>
      <c r="Q75" s="254"/>
      <c r="R75" s="8">
        <f t="shared" si="26"/>
        <v>0</v>
      </c>
      <c r="S75" s="8">
        <f t="shared" si="24"/>
        <v>0</v>
      </c>
      <c r="T75" s="109"/>
    </row>
    <row r="76" spans="2:20" x14ac:dyDescent="0.35">
      <c r="B76" s="153" t="str">
        <f>+'CLIN Detail list'!P78</f>
        <v>5.5.3    Training the trainer delivery</v>
      </c>
      <c r="C76" s="201"/>
      <c r="D76" s="120"/>
      <c r="E76" s="121"/>
      <c r="F76" s="121"/>
      <c r="G76" s="41"/>
      <c r="H76" s="124"/>
      <c r="I76" s="120"/>
      <c r="J76" s="120"/>
      <c r="K76" s="193"/>
      <c r="L76" s="193"/>
      <c r="M76" s="193"/>
      <c r="N76" s="193"/>
      <c r="O76" s="193"/>
      <c r="P76" s="6">
        <f t="shared" si="25"/>
        <v>0</v>
      </c>
      <c r="Q76" s="254"/>
      <c r="R76" s="8">
        <f t="shared" si="26"/>
        <v>0</v>
      </c>
      <c r="S76" s="8">
        <f t="shared" si="24"/>
        <v>0</v>
      </c>
      <c r="T76" s="109"/>
    </row>
    <row r="77" spans="2:20" x14ac:dyDescent="0.35">
      <c r="B77" s="153" t="str">
        <f>+'CLIN Detail list'!P79</f>
        <v>5.5.4    Handover of Support</v>
      </c>
      <c r="C77" s="201"/>
      <c r="D77" s="120"/>
      <c r="E77" s="121"/>
      <c r="F77" s="121"/>
      <c r="G77" s="41"/>
      <c r="H77" s="124"/>
      <c r="I77" s="120"/>
      <c r="J77" s="120"/>
      <c r="K77" s="193"/>
      <c r="L77" s="193"/>
      <c r="M77" s="193"/>
      <c r="N77" s="193"/>
      <c r="O77" s="193"/>
      <c r="P77" s="6">
        <f t="shared" si="25"/>
        <v>0</v>
      </c>
      <c r="Q77" s="254"/>
      <c r="R77" s="8">
        <f t="shared" si="26"/>
        <v>0</v>
      </c>
      <c r="S77" s="8">
        <f t="shared" si="24"/>
        <v>0</v>
      </c>
      <c r="T77" s="109"/>
    </row>
    <row r="78" spans="2:20" x14ac:dyDescent="0.35">
      <c r="B78" s="153" t="str">
        <f>+'CLIN Detail list'!P80</f>
        <v>5.5.5    CLS Reports</v>
      </c>
      <c r="C78" s="201"/>
      <c r="D78" s="120"/>
      <c r="E78" s="121"/>
      <c r="F78" s="121"/>
      <c r="G78" s="41"/>
      <c r="H78" s="124"/>
      <c r="I78" s="120"/>
      <c r="J78" s="120"/>
      <c r="K78" s="193"/>
      <c r="L78" s="193"/>
      <c r="M78" s="193"/>
      <c r="N78" s="193"/>
      <c r="O78" s="193"/>
      <c r="P78" s="6">
        <f t="shared" si="25"/>
        <v>0</v>
      </c>
      <c r="Q78" s="254"/>
      <c r="R78" s="8">
        <f t="shared" si="26"/>
        <v>0</v>
      </c>
      <c r="S78" s="8">
        <f t="shared" si="24"/>
        <v>0</v>
      </c>
      <c r="T78" s="109"/>
    </row>
    <row r="79" spans="2:20" x14ac:dyDescent="0.35">
      <c r="B79" s="237" t="str">
        <f>+'CLIN Detail list'!P81</f>
        <v>5.6    Implementation on ON &amp; PBN</v>
      </c>
      <c r="C79" s="134"/>
      <c r="D79" s="126"/>
      <c r="E79" s="127"/>
      <c r="F79" s="127"/>
      <c r="G79" s="128"/>
      <c r="H79" s="129"/>
      <c r="I79" s="126"/>
      <c r="J79" s="126"/>
      <c r="K79" s="188"/>
      <c r="L79" s="188"/>
      <c r="M79" s="188"/>
      <c r="N79" s="188"/>
      <c r="O79" s="188"/>
      <c r="P79" s="130"/>
      <c r="Q79" s="131"/>
      <c r="R79" s="241"/>
      <c r="S79" s="233">
        <f>SUBTOTAL(9,S80:S363)</f>
        <v>0</v>
      </c>
    </row>
    <row r="80" spans="2:20" x14ac:dyDescent="0.35">
      <c r="B80" s="237" t="str">
        <f>+'CLIN Detail list'!P82</f>
        <v>5.6.1    SER 1 : SHAPE Mons (Pilot)</v>
      </c>
      <c r="C80" s="134"/>
      <c r="D80" s="126"/>
      <c r="E80" s="127"/>
      <c r="F80" s="127"/>
      <c r="G80" s="128"/>
      <c r="H80" s="129"/>
      <c r="I80" s="126"/>
      <c r="J80" s="126"/>
      <c r="K80" s="188"/>
      <c r="L80" s="188"/>
      <c r="M80" s="188"/>
      <c r="N80" s="188"/>
      <c r="O80" s="188"/>
      <c r="P80" s="130"/>
      <c r="Q80" s="131"/>
      <c r="R80" s="241"/>
      <c r="S80" s="233">
        <f>SUBTOTAL(9,S81:S89)</f>
        <v>0</v>
      </c>
    </row>
    <row r="81" spans="2:20" x14ac:dyDescent="0.35">
      <c r="B81" s="153" t="str">
        <f>+'CLIN Detail list'!P83</f>
        <v>5.6.1.1    Pre Migration Meeting</v>
      </c>
      <c r="C81" s="201"/>
      <c r="D81" s="120"/>
      <c r="E81" s="121"/>
      <c r="F81" s="121"/>
      <c r="G81" s="41"/>
      <c r="H81" s="124"/>
      <c r="I81" s="120"/>
      <c r="J81" s="120"/>
      <c r="K81" s="193"/>
      <c r="L81" s="193"/>
      <c r="M81" s="193"/>
      <c r="N81" s="193"/>
      <c r="O81" s="193"/>
      <c r="P81" s="6">
        <f t="shared" ref="P81:P89" si="27">SUMPRODUCT(E81:G81,H81:J81)</f>
        <v>0</v>
      </c>
      <c r="Q81" s="254"/>
      <c r="R81" s="8">
        <f t="shared" ref="R81:R89" si="28">(P81+Q81)*$W$4</f>
        <v>0</v>
      </c>
      <c r="S81" s="8">
        <f t="shared" ref="S81:S89" si="29">P81+R81+Q81</f>
        <v>0</v>
      </c>
      <c r="T81" s="109"/>
    </row>
    <row r="82" spans="2:20" x14ac:dyDescent="0.35">
      <c r="B82" s="153" t="str">
        <f>+'CLIN Detail list'!P84</f>
        <v>5.6.1.2    Site Survey (IKM Tools)</v>
      </c>
      <c r="C82" s="201"/>
      <c r="D82" s="120"/>
      <c r="E82" s="121"/>
      <c r="F82" s="121"/>
      <c r="G82" s="41"/>
      <c r="H82" s="124"/>
      <c r="I82" s="120"/>
      <c r="J82" s="120"/>
      <c r="K82" s="193"/>
      <c r="L82" s="193"/>
      <c r="M82" s="193"/>
      <c r="N82" s="193"/>
      <c r="O82" s="193"/>
      <c r="P82" s="6">
        <f t="shared" si="27"/>
        <v>0</v>
      </c>
      <c r="Q82" s="254"/>
      <c r="R82" s="8">
        <f t="shared" si="28"/>
        <v>0</v>
      </c>
      <c r="S82" s="8">
        <f t="shared" si="29"/>
        <v>0</v>
      </c>
      <c r="T82" s="109"/>
    </row>
    <row r="83" spans="2:20" x14ac:dyDescent="0.35">
      <c r="B83" s="153" t="str">
        <f>+'CLIN Detail list'!P85</f>
        <v>5.6.1.3    Support to Pilot Site Activation (ON &amp; PBN)</v>
      </c>
      <c r="C83" s="201"/>
      <c r="D83" s="120"/>
      <c r="E83" s="121"/>
      <c r="F83" s="121"/>
      <c r="G83" s="41"/>
      <c r="H83" s="124"/>
      <c r="I83" s="120"/>
      <c r="J83" s="120"/>
      <c r="K83" s="193"/>
      <c r="L83" s="193"/>
      <c r="M83" s="193"/>
      <c r="N83" s="193"/>
      <c r="O83" s="193"/>
      <c r="P83" s="6">
        <f t="shared" si="27"/>
        <v>0</v>
      </c>
      <c r="Q83" s="254"/>
      <c r="R83" s="8">
        <f t="shared" si="28"/>
        <v>0</v>
      </c>
      <c r="S83" s="8">
        <f t="shared" si="29"/>
        <v>0</v>
      </c>
      <c r="T83" s="109"/>
    </row>
    <row r="84" spans="2:20" x14ac:dyDescent="0.35">
      <c r="B84" s="153" t="str">
        <f>+'CLIN Detail list'!P86</f>
        <v xml:space="preserve">5.6.1.4    Installation  </v>
      </c>
      <c r="C84" s="201"/>
      <c r="D84" s="120"/>
      <c r="E84" s="121"/>
      <c r="F84" s="121"/>
      <c r="G84" s="41"/>
      <c r="H84" s="124"/>
      <c r="I84" s="120"/>
      <c r="J84" s="120"/>
      <c r="K84" s="193"/>
      <c r="L84" s="193"/>
      <c r="M84" s="193"/>
      <c r="N84" s="193"/>
      <c r="O84" s="193"/>
      <c r="P84" s="6">
        <f t="shared" si="27"/>
        <v>0</v>
      </c>
      <c r="Q84" s="254"/>
      <c r="R84" s="8">
        <f t="shared" si="28"/>
        <v>0</v>
      </c>
      <c r="S84" s="8">
        <f t="shared" si="29"/>
        <v>0</v>
      </c>
      <c r="T84" s="109"/>
    </row>
    <row r="85" spans="2:20" x14ac:dyDescent="0.35">
      <c r="B85" s="153" t="str">
        <f>+'CLIN Detail list'!P87</f>
        <v>5.6.1.5    Migration Tool configuration / customization</v>
      </c>
      <c r="C85" s="201"/>
      <c r="D85" s="120"/>
      <c r="E85" s="121"/>
      <c r="F85" s="121"/>
      <c r="G85" s="41"/>
      <c r="H85" s="124"/>
      <c r="I85" s="120"/>
      <c r="J85" s="120"/>
      <c r="K85" s="193"/>
      <c r="L85" s="193"/>
      <c r="M85" s="193"/>
      <c r="N85" s="193"/>
      <c r="O85" s="193"/>
      <c r="P85" s="6">
        <f t="shared" si="27"/>
        <v>0</v>
      </c>
      <c r="Q85" s="254"/>
      <c r="R85" s="8">
        <f t="shared" si="28"/>
        <v>0</v>
      </c>
      <c r="S85" s="8">
        <f t="shared" si="29"/>
        <v>0</v>
      </c>
      <c r="T85" s="109"/>
    </row>
    <row r="86" spans="2:20" x14ac:dyDescent="0.35">
      <c r="B86" s="153" t="str">
        <f>+'CLIN Detail list'!P88</f>
        <v xml:space="preserve">5.6.1.6    Data Migration </v>
      </c>
      <c r="C86" s="201"/>
      <c r="D86" s="120"/>
      <c r="E86" s="121"/>
      <c r="F86" s="121"/>
      <c r="G86" s="41"/>
      <c r="H86" s="124"/>
      <c r="I86" s="120"/>
      <c r="J86" s="120"/>
      <c r="K86" s="193"/>
      <c r="L86" s="193"/>
      <c r="M86" s="193"/>
      <c r="N86" s="193"/>
      <c r="O86" s="193"/>
      <c r="P86" s="6">
        <f t="shared" si="27"/>
        <v>0</v>
      </c>
      <c r="Q86" s="254"/>
      <c r="R86" s="8">
        <f t="shared" si="28"/>
        <v>0</v>
      </c>
      <c r="S86" s="8">
        <f t="shared" si="29"/>
        <v>0</v>
      </c>
    </row>
    <row r="87" spans="2:20" x14ac:dyDescent="0.35">
      <c r="B87" s="153" t="str">
        <f>+'CLIN Detail list'!P89</f>
        <v>5.6.1.7    Post Migration Information Assurance Test</v>
      </c>
      <c r="C87" s="201"/>
      <c r="D87" s="120"/>
      <c r="E87" s="121"/>
      <c r="F87" s="121"/>
      <c r="G87" s="41"/>
      <c r="H87" s="124"/>
      <c r="I87" s="120"/>
      <c r="J87" s="120"/>
      <c r="K87" s="193"/>
      <c r="L87" s="193"/>
      <c r="M87" s="193"/>
      <c r="N87" s="193"/>
      <c r="O87" s="193"/>
      <c r="P87" s="6">
        <f t="shared" si="27"/>
        <v>0</v>
      </c>
      <c r="Q87" s="254"/>
      <c r="R87" s="8">
        <f t="shared" si="28"/>
        <v>0</v>
      </c>
      <c r="S87" s="8">
        <f t="shared" si="29"/>
        <v>0</v>
      </c>
      <c r="T87" s="109"/>
    </row>
    <row r="88" spans="2:20" x14ac:dyDescent="0.35">
      <c r="B88" s="153" t="str">
        <f>+'CLIN Detail list'!P90</f>
        <v>5.6.1.8    Performance Tests, Test</v>
      </c>
      <c r="C88" s="201"/>
      <c r="D88" s="120"/>
      <c r="E88" s="121"/>
      <c r="F88" s="121"/>
      <c r="G88" s="41"/>
      <c r="H88" s="124"/>
      <c r="I88" s="120"/>
      <c r="J88" s="120"/>
      <c r="K88" s="193"/>
      <c r="L88" s="193"/>
      <c r="M88" s="193"/>
      <c r="N88" s="193"/>
      <c r="O88" s="193"/>
      <c r="P88" s="6">
        <f t="shared" si="27"/>
        <v>0</v>
      </c>
      <c r="Q88" s="254"/>
      <c r="R88" s="8">
        <f t="shared" si="28"/>
        <v>0</v>
      </c>
      <c r="S88" s="8">
        <f t="shared" si="29"/>
        <v>0</v>
      </c>
      <c r="T88" s="109"/>
    </row>
    <row r="89" spans="2:20" x14ac:dyDescent="0.35">
      <c r="B89" s="153" t="str">
        <f>+'CLIN Detail list'!P91</f>
        <v>5.6.1.9    Site Acceptance Test  SHAPE HQ = Pilot</v>
      </c>
      <c r="C89" s="201"/>
      <c r="D89" s="120"/>
      <c r="E89" s="121"/>
      <c r="F89" s="121"/>
      <c r="G89" s="41"/>
      <c r="H89" s="124"/>
      <c r="I89" s="120"/>
      <c r="J89" s="120"/>
      <c r="K89" s="193"/>
      <c r="L89" s="193"/>
      <c r="M89" s="193"/>
      <c r="N89" s="193"/>
      <c r="O89" s="193"/>
      <c r="P89" s="6">
        <f t="shared" si="27"/>
        <v>0</v>
      </c>
      <c r="Q89" s="254"/>
      <c r="R89" s="8">
        <f t="shared" si="28"/>
        <v>0</v>
      </c>
      <c r="S89" s="8">
        <f t="shared" si="29"/>
        <v>0</v>
      </c>
    </row>
    <row r="90" spans="2:20" x14ac:dyDescent="0.35">
      <c r="B90" s="237" t="str">
        <f>+'CLIN Detail list'!P92</f>
        <v>5.6.2    SER 2: Pre Migration Meeting ACT SEE</v>
      </c>
      <c r="C90" s="134"/>
      <c r="D90" s="126"/>
      <c r="E90" s="127"/>
      <c r="F90" s="127"/>
      <c r="G90" s="128"/>
      <c r="H90" s="129"/>
      <c r="I90" s="126"/>
      <c r="J90" s="126"/>
      <c r="K90" s="188"/>
      <c r="L90" s="188"/>
      <c r="M90" s="188"/>
      <c r="N90" s="188"/>
      <c r="O90" s="188"/>
      <c r="P90" s="130"/>
      <c r="Q90" s="131"/>
      <c r="R90" s="241"/>
      <c r="S90" s="233">
        <f>SUBTOTAL(9,S91:S98)</f>
        <v>0</v>
      </c>
    </row>
    <row r="91" spans="2:20" x14ac:dyDescent="0.35">
      <c r="B91" s="153" t="str">
        <f>+'CLIN Detail list'!P93</f>
        <v>5.6.2.1    Pre Migration Meeting</v>
      </c>
      <c r="C91" s="201"/>
      <c r="D91" s="120"/>
      <c r="E91" s="121"/>
      <c r="F91" s="121"/>
      <c r="G91" s="41"/>
      <c r="H91" s="124"/>
      <c r="I91" s="120"/>
      <c r="J91" s="120"/>
      <c r="K91" s="193"/>
      <c r="L91" s="193"/>
      <c r="M91" s="193"/>
      <c r="N91" s="193"/>
      <c r="O91" s="193"/>
      <c r="P91" s="6">
        <f t="shared" ref="P91:P98" si="30">SUMPRODUCT(E91:G91,H91:J91)</f>
        <v>0</v>
      </c>
      <c r="Q91" s="254"/>
      <c r="R91" s="8">
        <f t="shared" ref="R91:R98" si="31">(P91+Q91)*$W$4</f>
        <v>0</v>
      </c>
      <c r="S91" s="8">
        <f t="shared" ref="S91:S98" si="32">P91+R91+Q91</f>
        <v>0</v>
      </c>
    </row>
    <row r="92" spans="2:20" x14ac:dyDescent="0.35">
      <c r="B92" s="153" t="str">
        <f>+'CLIN Detail list'!P94</f>
        <v>5.6.2.2    Site Survey (IKM Tools)</v>
      </c>
      <c r="C92" s="201"/>
      <c r="D92" s="120"/>
      <c r="E92" s="121"/>
      <c r="F92" s="121"/>
      <c r="G92" s="41"/>
      <c r="H92" s="124"/>
      <c r="I92" s="120"/>
      <c r="J92" s="120"/>
      <c r="K92" s="193"/>
      <c r="L92" s="193"/>
      <c r="M92" s="193"/>
      <c r="N92" s="193"/>
      <c r="O92" s="193"/>
      <c r="P92" s="6">
        <f t="shared" si="30"/>
        <v>0</v>
      </c>
      <c r="Q92" s="254"/>
      <c r="R92" s="8">
        <f t="shared" si="31"/>
        <v>0</v>
      </c>
      <c r="S92" s="8">
        <f t="shared" si="32"/>
        <v>0</v>
      </c>
    </row>
    <row r="93" spans="2:20" x14ac:dyDescent="0.35">
      <c r="B93" s="153" t="str">
        <f>+'CLIN Detail list'!P95</f>
        <v>5.6.2.3    Support Site Activation (ON &amp; PBN)</v>
      </c>
      <c r="C93" s="201"/>
      <c r="D93" s="120"/>
      <c r="E93" s="121"/>
      <c r="F93" s="121"/>
      <c r="G93" s="41"/>
      <c r="H93" s="124"/>
      <c r="I93" s="120"/>
      <c r="J93" s="120"/>
      <c r="K93" s="193"/>
      <c r="L93" s="193"/>
      <c r="M93" s="193"/>
      <c r="N93" s="193"/>
      <c r="O93" s="193"/>
      <c r="P93" s="6">
        <f t="shared" si="30"/>
        <v>0</v>
      </c>
      <c r="Q93" s="254"/>
      <c r="R93" s="8">
        <f t="shared" si="31"/>
        <v>0</v>
      </c>
      <c r="S93" s="8">
        <f t="shared" si="32"/>
        <v>0</v>
      </c>
    </row>
    <row r="94" spans="2:20" x14ac:dyDescent="0.35">
      <c r="B94" s="153" t="str">
        <f>+'CLIN Detail list'!P96</f>
        <v>5.6.2.4    Migration Tool configuration / customization</v>
      </c>
      <c r="C94" s="201"/>
      <c r="D94" s="120"/>
      <c r="E94" s="121"/>
      <c r="F94" s="121"/>
      <c r="G94" s="41"/>
      <c r="H94" s="124"/>
      <c r="I94" s="120"/>
      <c r="J94" s="120"/>
      <c r="K94" s="193"/>
      <c r="L94" s="193"/>
      <c r="M94" s="193"/>
      <c r="N94" s="193"/>
      <c r="O94" s="193"/>
      <c r="P94" s="6">
        <f t="shared" si="30"/>
        <v>0</v>
      </c>
      <c r="Q94" s="254"/>
      <c r="R94" s="8">
        <f t="shared" si="31"/>
        <v>0</v>
      </c>
      <c r="S94" s="8">
        <f t="shared" si="32"/>
        <v>0</v>
      </c>
    </row>
    <row r="95" spans="2:20" x14ac:dyDescent="0.35">
      <c r="B95" s="153" t="str">
        <f>+'CLIN Detail list'!P97</f>
        <v xml:space="preserve">5.6.2.5    Data Migration </v>
      </c>
      <c r="C95" s="201"/>
      <c r="D95" s="120"/>
      <c r="E95" s="121"/>
      <c r="F95" s="121"/>
      <c r="G95" s="41"/>
      <c r="H95" s="124"/>
      <c r="I95" s="120"/>
      <c r="J95" s="120"/>
      <c r="K95" s="193"/>
      <c r="L95" s="193"/>
      <c r="M95" s="193"/>
      <c r="N95" s="193"/>
      <c r="O95" s="193"/>
      <c r="P95" s="6">
        <f t="shared" si="30"/>
        <v>0</v>
      </c>
      <c r="Q95" s="254"/>
      <c r="R95" s="8">
        <f t="shared" si="31"/>
        <v>0</v>
      </c>
      <c r="S95" s="8">
        <f t="shared" si="32"/>
        <v>0</v>
      </c>
    </row>
    <row r="96" spans="2:20" x14ac:dyDescent="0.35">
      <c r="B96" s="153" t="str">
        <f>+'CLIN Detail list'!P98</f>
        <v>5.6.2.6    Post Migration Information Assurance Test</v>
      </c>
      <c r="C96" s="201"/>
      <c r="D96" s="120"/>
      <c r="E96" s="121"/>
      <c r="F96" s="121"/>
      <c r="G96" s="41"/>
      <c r="H96" s="124"/>
      <c r="I96" s="120"/>
      <c r="J96" s="120"/>
      <c r="K96" s="193"/>
      <c r="L96" s="193"/>
      <c r="M96" s="193"/>
      <c r="N96" s="193"/>
      <c r="O96" s="193"/>
      <c r="P96" s="6">
        <f t="shared" si="30"/>
        <v>0</v>
      </c>
      <c r="Q96" s="254"/>
      <c r="R96" s="8">
        <f t="shared" si="31"/>
        <v>0</v>
      </c>
      <c r="S96" s="8">
        <f t="shared" si="32"/>
        <v>0</v>
      </c>
    </row>
    <row r="97" spans="2:19" x14ac:dyDescent="0.35">
      <c r="B97" s="153" t="str">
        <f>+'CLIN Detail list'!P99</f>
        <v>5.6.2.7    Performance Tests, Test</v>
      </c>
      <c r="C97" s="201"/>
      <c r="D97" s="120"/>
      <c r="E97" s="121"/>
      <c r="F97" s="121"/>
      <c r="G97" s="41"/>
      <c r="H97" s="124"/>
      <c r="I97" s="120"/>
      <c r="J97" s="120"/>
      <c r="K97" s="193"/>
      <c r="L97" s="193"/>
      <c r="M97" s="193"/>
      <c r="N97" s="193"/>
      <c r="O97" s="193"/>
      <c r="P97" s="6">
        <f t="shared" si="30"/>
        <v>0</v>
      </c>
      <c r="Q97" s="254"/>
      <c r="R97" s="8">
        <f t="shared" si="31"/>
        <v>0</v>
      </c>
      <c r="S97" s="8">
        <f t="shared" si="32"/>
        <v>0</v>
      </c>
    </row>
    <row r="98" spans="2:19" x14ac:dyDescent="0.35">
      <c r="B98" s="153" t="str">
        <f>+'CLIN Detail list'!P100</f>
        <v>5.6.2.8    Site Acceptance Test</v>
      </c>
      <c r="C98" s="201"/>
      <c r="D98" s="120"/>
      <c r="E98" s="121"/>
      <c r="F98" s="121"/>
      <c r="G98" s="41"/>
      <c r="H98" s="124"/>
      <c r="I98" s="120"/>
      <c r="J98" s="120"/>
      <c r="K98" s="193"/>
      <c r="L98" s="193"/>
      <c r="M98" s="193"/>
      <c r="N98" s="193"/>
      <c r="O98" s="193"/>
      <c r="P98" s="6">
        <f t="shared" si="30"/>
        <v>0</v>
      </c>
      <c r="Q98" s="254"/>
      <c r="R98" s="8">
        <f t="shared" si="31"/>
        <v>0</v>
      </c>
      <c r="S98" s="8">
        <f t="shared" si="32"/>
        <v>0</v>
      </c>
    </row>
    <row r="99" spans="2:19" x14ac:dyDescent="0.35">
      <c r="B99" s="237" t="str">
        <f>+'CLIN Detail list'!P101</f>
        <v>5.6.3    SER 3: Pre Migration Meeting NCISG</v>
      </c>
      <c r="C99" s="134"/>
      <c r="D99" s="126"/>
      <c r="E99" s="127"/>
      <c r="F99" s="127"/>
      <c r="G99" s="128"/>
      <c r="H99" s="129"/>
      <c r="I99" s="126"/>
      <c r="J99" s="126"/>
      <c r="K99" s="188"/>
      <c r="L99" s="188"/>
      <c r="M99" s="188"/>
      <c r="N99" s="188"/>
      <c r="O99" s="188"/>
      <c r="P99" s="130"/>
      <c r="Q99" s="131"/>
      <c r="R99" s="241"/>
      <c r="S99" s="233">
        <f>SUBTOTAL(9,S100:S107)</f>
        <v>0</v>
      </c>
    </row>
    <row r="100" spans="2:19" x14ac:dyDescent="0.35">
      <c r="B100" s="153" t="str">
        <f>+'CLIN Detail list'!P102</f>
        <v>5.6.3.1    Pre Migration Meeting</v>
      </c>
      <c r="C100" s="201"/>
      <c r="D100" s="120"/>
      <c r="E100" s="121"/>
      <c r="F100" s="121"/>
      <c r="G100" s="41"/>
      <c r="H100" s="124"/>
      <c r="I100" s="120"/>
      <c r="J100" s="120"/>
      <c r="K100" s="193"/>
      <c r="L100" s="193"/>
      <c r="M100" s="193"/>
      <c r="N100" s="193"/>
      <c r="O100" s="193"/>
      <c r="P100" s="6">
        <f t="shared" ref="P100:P107" si="33">SUMPRODUCT(E100:G100,H100:J100)</f>
        <v>0</v>
      </c>
      <c r="Q100" s="254"/>
      <c r="R100" s="8">
        <f t="shared" ref="R100:R107" si="34">(P100+Q100)*$W$4</f>
        <v>0</v>
      </c>
      <c r="S100" s="8">
        <f t="shared" ref="S100:S107" si="35">P100+R100+Q100</f>
        <v>0</v>
      </c>
    </row>
    <row r="101" spans="2:19" x14ac:dyDescent="0.35">
      <c r="B101" s="153" t="str">
        <f>+'CLIN Detail list'!P103</f>
        <v>5.6.3.2    Site Survey (IKM Tools)</v>
      </c>
      <c r="C101" s="201"/>
      <c r="D101" s="120"/>
      <c r="E101" s="121"/>
      <c r="F101" s="121"/>
      <c r="G101" s="41"/>
      <c r="H101" s="124"/>
      <c r="I101" s="120"/>
      <c r="J101" s="120"/>
      <c r="K101" s="193"/>
      <c r="L101" s="193"/>
      <c r="M101" s="193"/>
      <c r="N101" s="193"/>
      <c r="O101" s="193"/>
      <c r="P101" s="6">
        <f t="shared" si="33"/>
        <v>0</v>
      </c>
      <c r="Q101" s="254"/>
      <c r="R101" s="8">
        <f t="shared" si="34"/>
        <v>0</v>
      </c>
      <c r="S101" s="8">
        <f t="shared" si="35"/>
        <v>0</v>
      </c>
    </row>
    <row r="102" spans="2:19" x14ac:dyDescent="0.35">
      <c r="B102" s="153" t="str">
        <f>+'CLIN Detail list'!P104</f>
        <v>5.6.3.3    Support Site Activation (ON &amp; PBN)</v>
      </c>
      <c r="C102" s="201"/>
      <c r="D102" s="120"/>
      <c r="E102" s="121"/>
      <c r="F102" s="121"/>
      <c r="G102" s="41"/>
      <c r="H102" s="124"/>
      <c r="I102" s="120"/>
      <c r="J102" s="120"/>
      <c r="K102" s="193"/>
      <c r="L102" s="193"/>
      <c r="M102" s="193"/>
      <c r="N102" s="193"/>
      <c r="O102" s="193"/>
      <c r="P102" s="6">
        <f t="shared" si="33"/>
        <v>0</v>
      </c>
      <c r="Q102" s="254"/>
      <c r="R102" s="8">
        <f t="shared" si="34"/>
        <v>0</v>
      </c>
      <c r="S102" s="8">
        <f t="shared" si="35"/>
        <v>0</v>
      </c>
    </row>
    <row r="103" spans="2:19" x14ac:dyDescent="0.35">
      <c r="B103" s="153" t="str">
        <f>+'CLIN Detail list'!P105</f>
        <v>5.6.3.4    Migration Tool configuration / customization</v>
      </c>
      <c r="C103" s="201"/>
      <c r="D103" s="120"/>
      <c r="E103" s="121"/>
      <c r="F103" s="121"/>
      <c r="G103" s="41"/>
      <c r="H103" s="124"/>
      <c r="I103" s="120"/>
      <c r="J103" s="120"/>
      <c r="K103" s="193"/>
      <c r="L103" s="193"/>
      <c r="M103" s="193"/>
      <c r="N103" s="193"/>
      <c r="O103" s="193"/>
      <c r="P103" s="6">
        <f t="shared" si="33"/>
        <v>0</v>
      </c>
      <c r="Q103" s="254"/>
      <c r="R103" s="8">
        <f t="shared" si="34"/>
        <v>0</v>
      </c>
      <c r="S103" s="8">
        <f t="shared" si="35"/>
        <v>0</v>
      </c>
    </row>
    <row r="104" spans="2:19" x14ac:dyDescent="0.35">
      <c r="B104" s="153" t="str">
        <f>+'CLIN Detail list'!P106</f>
        <v xml:space="preserve">5.6.3.5    Data Migration </v>
      </c>
      <c r="C104" s="201"/>
      <c r="D104" s="120"/>
      <c r="E104" s="121"/>
      <c r="F104" s="121"/>
      <c r="G104" s="41"/>
      <c r="H104" s="124"/>
      <c r="I104" s="120"/>
      <c r="J104" s="120"/>
      <c r="K104" s="193"/>
      <c r="L104" s="193"/>
      <c r="M104" s="193"/>
      <c r="N104" s="193"/>
      <c r="O104" s="193"/>
      <c r="P104" s="6">
        <f t="shared" si="33"/>
        <v>0</v>
      </c>
      <c r="Q104" s="254"/>
      <c r="R104" s="8">
        <f t="shared" si="34"/>
        <v>0</v>
      </c>
      <c r="S104" s="8">
        <f t="shared" si="35"/>
        <v>0</v>
      </c>
    </row>
    <row r="105" spans="2:19" x14ac:dyDescent="0.35">
      <c r="B105" s="153" t="str">
        <f>+'CLIN Detail list'!P107</f>
        <v>5.6.3.6    Post Migration Information Assurance Test</v>
      </c>
      <c r="C105" s="201"/>
      <c r="D105" s="120"/>
      <c r="E105" s="121"/>
      <c r="F105" s="121"/>
      <c r="G105" s="41"/>
      <c r="H105" s="124"/>
      <c r="I105" s="120"/>
      <c r="J105" s="120"/>
      <c r="K105" s="193"/>
      <c r="L105" s="193"/>
      <c r="M105" s="193"/>
      <c r="N105" s="193"/>
      <c r="O105" s="193"/>
      <c r="P105" s="6">
        <f t="shared" si="33"/>
        <v>0</v>
      </c>
      <c r="Q105" s="254"/>
      <c r="R105" s="8">
        <f t="shared" si="34"/>
        <v>0</v>
      </c>
      <c r="S105" s="8">
        <f t="shared" si="35"/>
        <v>0</v>
      </c>
    </row>
    <row r="106" spans="2:19" x14ac:dyDescent="0.35">
      <c r="B106" s="153" t="str">
        <f>+'CLIN Detail list'!P108</f>
        <v>5.6.3.7    Performance Tests, Test</v>
      </c>
      <c r="C106" s="201"/>
      <c r="D106" s="120"/>
      <c r="E106" s="121"/>
      <c r="F106" s="121"/>
      <c r="G106" s="41"/>
      <c r="H106" s="124"/>
      <c r="I106" s="120"/>
      <c r="J106" s="120"/>
      <c r="K106" s="193"/>
      <c r="L106" s="193"/>
      <c r="M106" s="193"/>
      <c r="N106" s="193"/>
      <c r="O106" s="193"/>
      <c r="P106" s="6">
        <f t="shared" si="33"/>
        <v>0</v>
      </c>
      <c r="Q106" s="254"/>
      <c r="R106" s="8">
        <f t="shared" si="34"/>
        <v>0</v>
      </c>
      <c r="S106" s="8">
        <f t="shared" si="35"/>
        <v>0</v>
      </c>
    </row>
    <row r="107" spans="2:19" x14ac:dyDescent="0.35">
      <c r="B107" s="153" t="str">
        <f>+'CLIN Detail list'!P109</f>
        <v>5.6.3.8    Site Acceptance Test</v>
      </c>
      <c r="C107" s="201"/>
      <c r="D107" s="120"/>
      <c r="E107" s="121"/>
      <c r="F107" s="121"/>
      <c r="G107" s="41"/>
      <c r="H107" s="124"/>
      <c r="I107" s="120"/>
      <c r="J107" s="120"/>
      <c r="K107" s="193"/>
      <c r="L107" s="193"/>
      <c r="M107" s="193"/>
      <c r="N107" s="193"/>
      <c r="O107" s="193"/>
      <c r="P107" s="6">
        <f t="shared" si="33"/>
        <v>0</v>
      </c>
      <c r="Q107" s="254"/>
      <c r="R107" s="8">
        <f t="shared" si="34"/>
        <v>0</v>
      </c>
      <c r="S107" s="8">
        <f t="shared" si="35"/>
        <v>0</v>
      </c>
    </row>
    <row r="108" spans="2:19" ht="26.5" x14ac:dyDescent="0.35">
      <c r="B108" s="237" t="str">
        <f>+'CLIN Detail list'!P110</f>
        <v>5.6.4    SER 4: Pre Migration Meeting NCIA Reference Facility (ON ONLY)</v>
      </c>
      <c r="C108" s="134"/>
      <c r="D108" s="126"/>
      <c r="E108" s="127"/>
      <c r="F108" s="127"/>
      <c r="G108" s="128"/>
      <c r="H108" s="129"/>
      <c r="I108" s="126"/>
      <c r="J108" s="126"/>
      <c r="K108" s="188"/>
      <c r="L108" s="188"/>
      <c r="M108" s="188"/>
      <c r="N108" s="188"/>
      <c r="O108" s="188"/>
      <c r="P108" s="130"/>
      <c r="Q108" s="131"/>
      <c r="R108" s="241"/>
      <c r="S108" s="233">
        <f>SUBTOTAL(9,S109:S116)</f>
        <v>0</v>
      </c>
    </row>
    <row r="109" spans="2:19" x14ac:dyDescent="0.35">
      <c r="B109" s="153" t="str">
        <f>+'CLIN Detail list'!P111</f>
        <v>5.6.4.1    Pre Migration Meeting</v>
      </c>
      <c r="C109" s="201"/>
      <c r="D109" s="120"/>
      <c r="E109" s="121"/>
      <c r="F109" s="121"/>
      <c r="G109" s="41"/>
      <c r="H109" s="124"/>
      <c r="I109" s="120"/>
      <c r="J109" s="120"/>
      <c r="K109" s="193"/>
      <c r="L109" s="193"/>
      <c r="M109" s="193"/>
      <c r="N109" s="193"/>
      <c r="O109" s="193"/>
      <c r="P109" s="6">
        <f t="shared" ref="P109:P116" si="36">SUMPRODUCT(E109:G109,H109:J109)</f>
        <v>0</v>
      </c>
      <c r="Q109" s="254"/>
      <c r="R109" s="8">
        <f t="shared" ref="R109:R116" si="37">(P109+Q109)*$W$4</f>
        <v>0</v>
      </c>
      <c r="S109" s="8">
        <f t="shared" ref="S109:S125" si="38">P109+R109+Q109</f>
        <v>0</v>
      </c>
    </row>
    <row r="110" spans="2:19" x14ac:dyDescent="0.35">
      <c r="B110" s="153" t="str">
        <f>+'CLIN Detail list'!P112</f>
        <v>5.6.4.2    Site Survey (IKM Tools)</v>
      </c>
      <c r="C110" s="201"/>
      <c r="D110" s="120"/>
      <c r="E110" s="121"/>
      <c r="F110" s="121"/>
      <c r="G110" s="41"/>
      <c r="H110" s="124"/>
      <c r="I110" s="120"/>
      <c r="J110" s="120"/>
      <c r="K110" s="193"/>
      <c r="L110" s="193"/>
      <c r="M110" s="193"/>
      <c r="N110" s="193"/>
      <c r="O110" s="193"/>
      <c r="P110" s="6">
        <f t="shared" si="36"/>
        <v>0</v>
      </c>
      <c r="Q110" s="254"/>
      <c r="R110" s="8">
        <f t="shared" si="37"/>
        <v>0</v>
      </c>
      <c r="S110" s="8">
        <f t="shared" si="38"/>
        <v>0</v>
      </c>
    </row>
    <row r="111" spans="2:19" x14ac:dyDescent="0.35">
      <c r="B111" s="153" t="str">
        <f>+'CLIN Detail list'!P113</f>
        <v>5.6.4.3    Support Site Activation (ON)</v>
      </c>
      <c r="C111" s="201"/>
      <c r="D111" s="120"/>
      <c r="E111" s="121"/>
      <c r="F111" s="121"/>
      <c r="G111" s="41"/>
      <c r="H111" s="124"/>
      <c r="I111" s="120"/>
      <c r="J111" s="120"/>
      <c r="K111" s="193"/>
      <c r="L111" s="193"/>
      <c r="M111" s="193"/>
      <c r="N111" s="193"/>
      <c r="O111" s="193"/>
      <c r="P111" s="6">
        <f t="shared" si="36"/>
        <v>0</v>
      </c>
      <c r="Q111" s="254"/>
      <c r="R111" s="8">
        <f t="shared" si="37"/>
        <v>0</v>
      </c>
      <c r="S111" s="8">
        <f t="shared" si="38"/>
        <v>0</v>
      </c>
    </row>
    <row r="112" spans="2:19" x14ac:dyDescent="0.35">
      <c r="B112" s="153" t="str">
        <f>+'CLIN Detail list'!P114</f>
        <v>5.6.4.4    Migration Tool configuration / customization</v>
      </c>
      <c r="C112" s="201"/>
      <c r="D112" s="120"/>
      <c r="E112" s="121"/>
      <c r="F112" s="121"/>
      <c r="G112" s="41"/>
      <c r="H112" s="124"/>
      <c r="I112" s="120"/>
      <c r="J112" s="120"/>
      <c r="K112" s="193"/>
      <c r="L112" s="193"/>
      <c r="M112" s="193"/>
      <c r="N112" s="193"/>
      <c r="O112" s="193"/>
      <c r="P112" s="6">
        <f t="shared" si="36"/>
        <v>0</v>
      </c>
      <c r="Q112" s="254"/>
      <c r="R112" s="8">
        <f t="shared" si="37"/>
        <v>0</v>
      </c>
      <c r="S112" s="8">
        <f t="shared" si="38"/>
        <v>0</v>
      </c>
    </row>
    <row r="113" spans="2:19" x14ac:dyDescent="0.35">
      <c r="B113" s="153" t="str">
        <f>+'CLIN Detail list'!P115</f>
        <v xml:space="preserve">5.6.4.5    Data Migration </v>
      </c>
      <c r="C113" s="201"/>
      <c r="D113" s="120"/>
      <c r="E113" s="121"/>
      <c r="F113" s="121"/>
      <c r="G113" s="41"/>
      <c r="H113" s="124"/>
      <c r="I113" s="120"/>
      <c r="J113" s="120"/>
      <c r="K113" s="193"/>
      <c r="L113" s="193"/>
      <c r="M113" s="193"/>
      <c r="N113" s="193"/>
      <c r="O113" s="193"/>
      <c r="P113" s="6">
        <f t="shared" si="36"/>
        <v>0</v>
      </c>
      <c r="Q113" s="254"/>
      <c r="R113" s="8">
        <f t="shared" si="37"/>
        <v>0</v>
      </c>
      <c r="S113" s="8">
        <f t="shared" si="38"/>
        <v>0</v>
      </c>
    </row>
    <row r="114" spans="2:19" x14ac:dyDescent="0.35">
      <c r="B114" s="153" t="str">
        <f>+'CLIN Detail list'!P116</f>
        <v>5.6.4.6    Post Migration Information Assurance Test</v>
      </c>
      <c r="C114" s="201"/>
      <c r="D114" s="120"/>
      <c r="E114" s="121"/>
      <c r="F114" s="121"/>
      <c r="G114" s="41"/>
      <c r="H114" s="124"/>
      <c r="I114" s="120"/>
      <c r="J114" s="120"/>
      <c r="K114" s="193"/>
      <c r="L114" s="193"/>
      <c r="M114" s="193"/>
      <c r="N114" s="193"/>
      <c r="O114" s="193"/>
      <c r="P114" s="6">
        <f t="shared" si="36"/>
        <v>0</v>
      </c>
      <c r="Q114" s="254"/>
      <c r="R114" s="8">
        <f t="shared" si="37"/>
        <v>0</v>
      </c>
      <c r="S114" s="8">
        <f t="shared" si="38"/>
        <v>0</v>
      </c>
    </row>
    <row r="115" spans="2:19" x14ac:dyDescent="0.35">
      <c r="B115" s="153" t="str">
        <f>+'CLIN Detail list'!P117</f>
        <v>5.6.4.7    Performance Tests, Test</v>
      </c>
      <c r="C115" s="201"/>
      <c r="D115" s="120"/>
      <c r="E115" s="121"/>
      <c r="F115" s="121"/>
      <c r="G115" s="41"/>
      <c r="H115" s="124"/>
      <c r="I115" s="120"/>
      <c r="J115" s="120"/>
      <c r="K115" s="193"/>
      <c r="L115" s="193"/>
      <c r="M115" s="193"/>
      <c r="N115" s="193"/>
      <c r="O115" s="193"/>
      <c r="P115" s="6">
        <f t="shared" si="36"/>
        <v>0</v>
      </c>
      <c r="Q115" s="254"/>
      <c r="R115" s="8">
        <f t="shared" si="37"/>
        <v>0</v>
      </c>
      <c r="S115" s="8">
        <f t="shared" si="38"/>
        <v>0</v>
      </c>
    </row>
    <row r="116" spans="2:19" x14ac:dyDescent="0.35">
      <c r="B116" s="153" t="str">
        <f>+'CLIN Detail list'!P118</f>
        <v>5.6.4.8    Site Acceptance Test</v>
      </c>
      <c r="C116" s="201"/>
      <c r="D116" s="120"/>
      <c r="E116" s="121"/>
      <c r="F116" s="121"/>
      <c r="G116" s="41"/>
      <c r="H116" s="124"/>
      <c r="I116" s="120"/>
      <c r="J116" s="120"/>
      <c r="K116" s="193"/>
      <c r="L116" s="193"/>
      <c r="M116" s="193"/>
      <c r="N116" s="193"/>
      <c r="O116" s="193"/>
      <c r="P116" s="6">
        <f t="shared" si="36"/>
        <v>0</v>
      </c>
      <c r="Q116" s="254"/>
      <c r="R116" s="8">
        <f t="shared" si="37"/>
        <v>0</v>
      </c>
      <c r="S116" s="8">
        <f t="shared" si="38"/>
        <v>0</v>
      </c>
    </row>
    <row r="117" spans="2:19" x14ac:dyDescent="0.35">
      <c r="B117" s="237" t="str">
        <f>+'CLIN Detail list'!P119</f>
        <v xml:space="preserve">5.6.5    SER 5: Pre Migration NCIA IV&amp;V  </v>
      </c>
      <c r="C117" s="134"/>
      <c r="D117" s="126"/>
      <c r="E117" s="127"/>
      <c r="F117" s="127"/>
      <c r="G117" s="128"/>
      <c r="H117" s="129"/>
      <c r="I117" s="126"/>
      <c r="J117" s="126"/>
      <c r="K117" s="188"/>
      <c r="L117" s="188"/>
      <c r="M117" s="188"/>
      <c r="N117" s="188"/>
      <c r="O117" s="188"/>
      <c r="P117" s="130"/>
      <c r="Q117" s="131"/>
      <c r="R117" s="241"/>
      <c r="S117" s="233">
        <f>SUBTOTAL(9,S118:S125)</f>
        <v>0</v>
      </c>
    </row>
    <row r="118" spans="2:19" x14ac:dyDescent="0.35">
      <c r="B118" s="153" t="str">
        <f>+'CLIN Detail list'!P120</f>
        <v>5.6.5.1    Pre Migration Meeting</v>
      </c>
      <c r="C118" s="201"/>
      <c r="D118" s="120"/>
      <c r="E118" s="121"/>
      <c r="F118" s="121"/>
      <c r="G118" s="41"/>
      <c r="H118" s="124"/>
      <c r="I118" s="120"/>
      <c r="J118" s="120"/>
      <c r="K118" s="193"/>
      <c r="L118" s="193"/>
      <c r="M118" s="193"/>
      <c r="N118" s="193"/>
      <c r="O118" s="193"/>
      <c r="P118" s="6">
        <f t="shared" ref="P118:P125" si="39">SUMPRODUCT(E118:G118,H118:J118)</f>
        <v>0</v>
      </c>
      <c r="Q118" s="254"/>
      <c r="R118" s="8">
        <f t="shared" ref="R118:R125" si="40">(P118+Q118)*$W$4</f>
        <v>0</v>
      </c>
      <c r="S118" s="8">
        <f t="shared" si="38"/>
        <v>0</v>
      </c>
    </row>
    <row r="119" spans="2:19" x14ac:dyDescent="0.35">
      <c r="B119" s="153" t="str">
        <f>+'CLIN Detail list'!P121</f>
        <v>5.6.5.2    Site Survey (IKM Tools)</v>
      </c>
      <c r="C119" s="201"/>
      <c r="D119" s="120"/>
      <c r="E119" s="121"/>
      <c r="F119" s="121"/>
      <c r="G119" s="41"/>
      <c r="H119" s="124"/>
      <c r="I119" s="120"/>
      <c r="J119" s="120"/>
      <c r="K119" s="193"/>
      <c r="L119" s="193"/>
      <c r="M119" s="193"/>
      <c r="N119" s="193"/>
      <c r="O119" s="193"/>
      <c r="P119" s="6">
        <f t="shared" si="39"/>
        <v>0</v>
      </c>
      <c r="Q119" s="254"/>
      <c r="R119" s="8">
        <f t="shared" si="40"/>
        <v>0</v>
      </c>
      <c r="S119" s="8">
        <f t="shared" si="38"/>
        <v>0</v>
      </c>
    </row>
    <row r="120" spans="2:19" x14ac:dyDescent="0.35">
      <c r="B120" s="153" t="str">
        <f>+'CLIN Detail list'!P122</f>
        <v>5.6.5.3    Support Site Activation (ON &amp; PBN)</v>
      </c>
      <c r="C120" s="201"/>
      <c r="D120" s="120"/>
      <c r="E120" s="121"/>
      <c r="F120" s="121"/>
      <c r="G120" s="41"/>
      <c r="H120" s="124"/>
      <c r="I120" s="120"/>
      <c r="J120" s="120"/>
      <c r="K120" s="193"/>
      <c r="L120" s="193"/>
      <c r="M120" s="193"/>
      <c r="N120" s="193"/>
      <c r="O120" s="193"/>
      <c r="P120" s="6">
        <f t="shared" si="39"/>
        <v>0</v>
      </c>
      <c r="Q120" s="254"/>
      <c r="R120" s="8">
        <f t="shared" si="40"/>
        <v>0</v>
      </c>
      <c r="S120" s="8">
        <f t="shared" si="38"/>
        <v>0</v>
      </c>
    </row>
    <row r="121" spans="2:19" x14ac:dyDescent="0.35">
      <c r="B121" s="153" t="str">
        <f>+'CLIN Detail list'!P123</f>
        <v>5.6.5.4    Migration Tool configuration / customization</v>
      </c>
      <c r="C121" s="201"/>
      <c r="D121" s="120"/>
      <c r="E121" s="121"/>
      <c r="F121" s="121"/>
      <c r="G121" s="41"/>
      <c r="H121" s="124"/>
      <c r="I121" s="120"/>
      <c r="J121" s="120"/>
      <c r="K121" s="193"/>
      <c r="L121" s="193"/>
      <c r="M121" s="193"/>
      <c r="N121" s="193"/>
      <c r="O121" s="193"/>
      <c r="P121" s="6">
        <f t="shared" si="39"/>
        <v>0</v>
      </c>
      <c r="Q121" s="254"/>
      <c r="R121" s="8">
        <f t="shared" si="40"/>
        <v>0</v>
      </c>
      <c r="S121" s="8">
        <f t="shared" si="38"/>
        <v>0</v>
      </c>
    </row>
    <row r="122" spans="2:19" x14ac:dyDescent="0.35">
      <c r="B122" s="153" t="str">
        <f>+'CLIN Detail list'!P124</f>
        <v xml:space="preserve">5.6.5.5    Data Migration </v>
      </c>
      <c r="C122" s="201"/>
      <c r="D122" s="120"/>
      <c r="E122" s="121"/>
      <c r="F122" s="121"/>
      <c r="G122" s="41"/>
      <c r="H122" s="124"/>
      <c r="I122" s="120"/>
      <c r="J122" s="120"/>
      <c r="K122" s="193"/>
      <c r="L122" s="193"/>
      <c r="M122" s="193"/>
      <c r="N122" s="193"/>
      <c r="O122" s="193"/>
      <c r="P122" s="6">
        <f t="shared" si="39"/>
        <v>0</v>
      </c>
      <c r="Q122" s="254"/>
      <c r="R122" s="8">
        <f t="shared" si="40"/>
        <v>0</v>
      </c>
      <c r="S122" s="8">
        <f t="shared" si="38"/>
        <v>0</v>
      </c>
    </row>
    <row r="123" spans="2:19" x14ac:dyDescent="0.35">
      <c r="B123" s="153" t="str">
        <f>+'CLIN Detail list'!P125</f>
        <v>5.6.5.6    Post Migration Information Assurance Test</v>
      </c>
      <c r="C123" s="201"/>
      <c r="D123" s="120"/>
      <c r="E123" s="121"/>
      <c r="F123" s="121"/>
      <c r="G123" s="41"/>
      <c r="H123" s="124"/>
      <c r="I123" s="120"/>
      <c r="J123" s="120"/>
      <c r="K123" s="193"/>
      <c r="L123" s="193"/>
      <c r="M123" s="193"/>
      <c r="N123" s="193"/>
      <c r="O123" s="193"/>
      <c r="P123" s="6">
        <f t="shared" si="39"/>
        <v>0</v>
      </c>
      <c r="Q123" s="254"/>
      <c r="R123" s="8">
        <f t="shared" si="40"/>
        <v>0</v>
      </c>
      <c r="S123" s="8">
        <f t="shared" si="38"/>
        <v>0</v>
      </c>
    </row>
    <row r="124" spans="2:19" x14ac:dyDescent="0.35">
      <c r="B124" s="153" t="str">
        <f>+'CLIN Detail list'!P126</f>
        <v>5.6.5.7    Performance Tests, Test</v>
      </c>
      <c r="C124" s="201"/>
      <c r="D124" s="120"/>
      <c r="E124" s="121"/>
      <c r="F124" s="121"/>
      <c r="G124" s="41"/>
      <c r="H124" s="124"/>
      <c r="I124" s="120"/>
      <c r="J124" s="120"/>
      <c r="K124" s="193"/>
      <c r="L124" s="193"/>
      <c r="M124" s="193"/>
      <c r="N124" s="193"/>
      <c r="O124" s="193"/>
      <c r="P124" s="6">
        <f t="shared" si="39"/>
        <v>0</v>
      </c>
      <c r="Q124" s="254"/>
      <c r="R124" s="8">
        <f t="shared" si="40"/>
        <v>0</v>
      </c>
      <c r="S124" s="8">
        <f t="shared" si="38"/>
        <v>0</v>
      </c>
    </row>
    <row r="125" spans="2:19" x14ac:dyDescent="0.35">
      <c r="B125" s="153" t="str">
        <f>+'CLIN Detail list'!P127</f>
        <v>5.6.5.8    Site Acceptance Test</v>
      </c>
      <c r="C125" s="201"/>
      <c r="D125" s="120"/>
      <c r="E125" s="121"/>
      <c r="F125" s="121"/>
      <c r="G125" s="41"/>
      <c r="H125" s="124"/>
      <c r="I125" s="120"/>
      <c r="J125" s="120"/>
      <c r="K125" s="193"/>
      <c r="L125" s="193"/>
      <c r="M125" s="193"/>
      <c r="N125" s="193"/>
      <c r="O125" s="193"/>
      <c r="P125" s="6">
        <f t="shared" si="39"/>
        <v>0</v>
      </c>
      <c r="Q125" s="254"/>
      <c r="R125" s="8">
        <f t="shared" si="40"/>
        <v>0</v>
      </c>
      <c r="S125" s="8">
        <f t="shared" si="38"/>
        <v>0</v>
      </c>
    </row>
    <row r="126" spans="2:19" x14ac:dyDescent="0.35">
      <c r="B126" s="237" t="str">
        <f>+'CLIN Detail list'!P128</f>
        <v>5.6.6    SER 6 : JFC Brunssum</v>
      </c>
      <c r="C126" s="134"/>
      <c r="D126" s="126"/>
      <c r="E126" s="127"/>
      <c r="F126" s="127"/>
      <c r="G126" s="128"/>
      <c r="H126" s="129"/>
      <c r="I126" s="126"/>
      <c r="J126" s="126"/>
      <c r="K126" s="188"/>
      <c r="L126" s="188"/>
      <c r="M126" s="188"/>
      <c r="N126" s="188"/>
      <c r="O126" s="188"/>
      <c r="P126" s="130"/>
      <c r="Q126" s="131"/>
      <c r="R126" s="241"/>
      <c r="S126" s="233">
        <f>SUBTOTAL(9,S127:S134)</f>
        <v>0</v>
      </c>
    </row>
    <row r="127" spans="2:19" x14ac:dyDescent="0.35">
      <c r="B127" s="153" t="str">
        <f>+'CLIN Detail list'!P129</f>
        <v>5.6.6.1    Pre Migration Meeting</v>
      </c>
      <c r="C127" s="201"/>
      <c r="D127" s="120"/>
      <c r="E127" s="121"/>
      <c r="F127" s="121"/>
      <c r="G127" s="41"/>
      <c r="H127" s="124"/>
      <c r="I127" s="120"/>
      <c r="J127" s="120"/>
      <c r="K127" s="193"/>
      <c r="L127" s="193"/>
      <c r="M127" s="193"/>
      <c r="N127" s="193"/>
      <c r="O127" s="193"/>
      <c r="P127" s="6">
        <f t="shared" ref="P127:P134" si="41">SUMPRODUCT(E127:G127,H127:J127)</f>
        <v>0</v>
      </c>
      <c r="Q127" s="254"/>
      <c r="R127" s="8">
        <f t="shared" ref="R127:R134" si="42">(P127+Q127)*$W$4</f>
        <v>0</v>
      </c>
      <c r="S127" s="8">
        <f t="shared" ref="S127:S134" si="43">P127+R127+Q127</f>
        <v>0</v>
      </c>
    </row>
    <row r="128" spans="2:19" x14ac:dyDescent="0.35">
      <c r="B128" s="153" t="str">
        <f>+'CLIN Detail list'!P130</f>
        <v>5.6.6.2    Site Survey (IKM Tools)</v>
      </c>
      <c r="C128" s="201"/>
      <c r="D128" s="120"/>
      <c r="E128" s="121"/>
      <c r="F128" s="121"/>
      <c r="G128" s="41"/>
      <c r="H128" s="124"/>
      <c r="I128" s="120"/>
      <c r="J128" s="120"/>
      <c r="K128" s="193"/>
      <c r="L128" s="193"/>
      <c r="M128" s="193"/>
      <c r="N128" s="193"/>
      <c r="O128" s="193"/>
      <c r="P128" s="6">
        <f t="shared" si="41"/>
        <v>0</v>
      </c>
      <c r="Q128" s="254"/>
      <c r="R128" s="8">
        <f t="shared" si="42"/>
        <v>0</v>
      </c>
      <c r="S128" s="8">
        <f t="shared" si="43"/>
        <v>0</v>
      </c>
    </row>
    <row r="129" spans="2:19" x14ac:dyDescent="0.35">
      <c r="B129" s="153" t="str">
        <f>+'CLIN Detail list'!P131</f>
        <v>5.6.6.3    Support Site Activation (ON &amp; PBN)</v>
      </c>
      <c r="C129" s="201"/>
      <c r="D129" s="120"/>
      <c r="E129" s="121"/>
      <c r="F129" s="121"/>
      <c r="G129" s="41"/>
      <c r="H129" s="124"/>
      <c r="I129" s="120"/>
      <c r="J129" s="120"/>
      <c r="K129" s="193"/>
      <c r="L129" s="193"/>
      <c r="M129" s="193"/>
      <c r="N129" s="193"/>
      <c r="O129" s="193"/>
      <c r="P129" s="6">
        <f t="shared" si="41"/>
        <v>0</v>
      </c>
      <c r="Q129" s="254"/>
      <c r="R129" s="8">
        <f t="shared" si="42"/>
        <v>0</v>
      </c>
      <c r="S129" s="8">
        <f t="shared" si="43"/>
        <v>0</v>
      </c>
    </row>
    <row r="130" spans="2:19" x14ac:dyDescent="0.35">
      <c r="B130" s="153" t="str">
        <f>+'CLIN Detail list'!P132</f>
        <v>5.6.6.4    Migration Tool configuration / customization</v>
      </c>
      <c r="C130" s="201"/>
      <c r="D130" s="120"/>
      <c r="E130" s="121"/>
      <c r="F130" s="121"/>
      <c r="G130" s="41"/>
      <c r="H130" s="124"/>
      <c r="I130" s="120"/>
      <c r="J130" s="120"/>
      <c r="K130" s="193"/>
      <c r="L130" s="193"/>
      <c r="M130" s="193"/>
      <c r="N130" s="193"/>
      <c r="O130" s="193"/>
      <c r="P130" s="6">
        <f t="shared" si="41"/>
        <v>0</v>
      </c>
      <c r="Q130" s="254"/>
      <c r="R130" s="8">
        <f t="shared" si="42"/>
        <v>0</v>
      </c>
      <c r="S130" s="8">
        <f t="shared" si="43"/>
        <v>0</v>
      </c>
    </row>
    <row r="131" spans="2:19" x14ac:dyDescent="0.35">
      <c r="B131" s="153" t="str">
        <f>+'CLIN Detail list'!P133</f>
        <v xml:space="preserve">5.6.6.5    Data Migration </v>
      </c>
      <c r="C131" s="201"/>
      <c r="D131" s="120"/>
      <c r="E131" s="121"/>
      <c r="F131" s="121"/>
      <c r="G131" s="41"/>
      <c r="H131" s="124"/>
      <c r="I131" s="120"/>
      <c r="J131" s="120"/>
      <c r="K131" s="193"/>
      <c r="L131" s="193"/>
      <c r="M131" s="193"/>
      <c r="N131" s="193"/>
      <c r="O131" s="193"/>
      <c r="P131" s="6">
        <f t="shared" si="41"/>
        <v>0</v>
      </c>
      <c r="Q131" s="254"/>
      <c r="R131" s="8">
        <f t="shared" si="42"/>
        <v>0</v>
      </c>
      <c r="S131" s="8">
        <f t="shared" si="43"/>
        <v>0</v>
      </c>
    </row>
    <row r="132" spans="2:19" x14ac:dyDescent="0.35">
      <c r="B132" s="153" t="str">
        <f>+'CLIN Detail list'!P134</f>
        <v>5.6.6.6    Post Migration Information Assurance Test</v>
      </c>
      <c r="C132" s="201"/>
      <c r="D132" s="120"/>
      <c r="E132" s="121"/>
      <c r="F132" s="121"/>
      <c r="G132" s="41"/>
      <c r="H132" s="124"/>
      <c r="I132" s="120"/>
      <c r="J132" s="120"/>
      <c r="K132" s="193"/>
      <c r="L132" s="193"/>
      <c r="M132" s="193"/>
      <c r="N132" s="193"/>
      <c r="O132" s="193"/>
      <c r="P132" s="6">
        <f t="shared" si="41"/>
        <v>0</v>
      </c>
      <c r="Q132" s="254"/>
      <c r="R132" s="8">
        <f t="shared" si="42"/>
        <v>0</v>
      </c>
      <c r="S132" s="8">
        <f t="shared" si="43"/>
        <v>0</v>
      </c>
    </row>
    <row r="133" spans="2:19" x14ac:dyDescent="0.35">
      <c r="B133" s="153" t="str">
        <f>+'CLIN Detail list'!P135</f>
        <v>5.6.6.7    Performance Tests, Test</v>
      </c>
      <c r="C133" s="201"/>
      <c r="D133" s="120"/>
      <c r="E133" s="121"/>
      <c r="F133" s="121"/>
      <c r="G133" s="41"/>
      <c r="H133" s="124"/>
      <c r="I133" s="120"/>
      <c r="J133" s="120"/>
      <c r="K133" s="193"/>
      <c r="L133" s="193"/>
      <c r="M133" s="193"/>
      <c r="N133" s="193"/>
      <c r="O133" s="193"/>
      <c r="P133" s="6">
        <f t="shared" si="41"/>
        <v>0</v>
      </c>
      <c r="Q133" s="254"/>
      <c r="R133" s="8">
        <f t="shared" si="42"/>
        <v>0</v>
      </c>
      <c r="S133" s="8">
        <f t="shared" si="43"/>
        <v>0</v>
      </c>
    </row>
    <row r="134" spans="2:19" x14ac:dyDescent="0.35">
      <c r="B134" s="153" t="str">
        <f>+'CLIN Detail list'!P136</f>
        <v>5.6.6.8    Site Acceptance Test</v>
      </c>
      <c r="C134" s="201"/>
      <c r="D134" s="120"/>
      <c r="E134" s="121"/>
      <c r="F134" s="121"/>
      <c r="G134" s="41"/>
      <c r="H134" s="124"/>
      <c r="I134" s="120"/>
      <c r="J134" s="120"/>
      <c r="K134" s="193"/>
      <c r="L134" s="193"/>
      <c r="M134" s="193"/>
      <c r="N134" s="193"/>
      <c r="O134" s="193"/>
      <c r="P134" s="6">
        <f t="shared" si="41"/>
        <v>0</v>
      </c>
      <c r="Q134" s="254"/>
      <c r="R134" s="8">
        <f t="shared" si="42"/>
        <v>0</v>
      </c>
      <c r="S134" s="8">
        <f t="shared" si="43"/>
        <v>0</v>
      </c>
    </row>
    <row r="135" spans="2:19" x14ac:dyDescent="0.35">
      <c r="B135" s="237" t="str">
        <f>+'CLIN Detail list'!P137</f>
        <v>5.6.7    SER 7 : JFC Naples</v>
      </c>
      <c r="C135" s="134"/>
      <c r="D135" s="126"/>
      <c r="E135" s="127"/>
      <c r="F135" s="127"/>
      <c r="G135" s="128"/>
      <c r="H135" s="129"/>
      <c r="I135" s="126"/>
      <c r="J135" s="126"/>
      <c r="K135" s="188"/>
      <c r="L135" s="188"/>
      <c r="M135" s="188"/>
      <c r="N135" s="188"/>
      <c r="O135" s="188"/>
      <c r="P135" s="130"/>
      <c r="Q135" s="131"/>
      <c r="R135" s="241"/>
      <c r="S135" s="233">
        <f>SUBTOTAL(9,S136:S144)</f>
        <v>0</v>
      </c>
    </row>
    <row r="136" spans="2:19" x14ac:dyDescent="0.35">
      <c r="B136" s="153" t="str">
        <f>+'CLIN Detail list'!P138</f>
        <v>5.6.7.1    Pre Migration Meeting</v>
      </c>
      <c r="C136" s="201"/>
      <c r="D136" s="120"/>
      <c r="E136" s="121"/>
      <c r="F136" s="121"/>
      <c r="G136" s="41"/>
      <c r="H136" s="124"/>
      <c r="I136" s="120"/>
      <c r="J136" s="120"/>
      <c r="K136" s="193"/>
      <c r="L136" s="193"/>
      <c r="M136" s="193"/>
      <c r="N136" s="193"/>
      <c r="O136" s="193"/>
      <c r="P136" s="6">
        <f t="shared" ref="P136:P144" si="44">SUMPRODUCT(E136:G136,H136:J136)</f>
        <v>0</v>
      </c>
      <c r="Q136" s="254"/>
      <c r="R136" s="8">
        <f t="shared" ref="R136:R144" si="45">(P136+Q136)*$W$4</f>
        <v>0</v>
      </c>
      <c r="S136" s="8">
        <f t="shared" ref="S136:S144" si="46">P136+R136+Q136</f>
        <v>0</v>
      </c>
    </row>
    <row r="137" spans="2:19" x14ac:dyDescent="0.35">
      <c r="B137" s="153" t="str">
        <f>+'CLIN Detail list'!P139</f>
        <v>5.6.7.2    Site Survey (IKM Tools)</v>
      </c>
      <c r="C137" s="201"/>
      <c r="D137" s="120"/>
      <c r="E137" s="121"/>
      <c r="F137" s="121"/>
      <c r="G137" s="41"/>
      <c r="H137" s="124"/>
      <c r="I137" s="120"/>
      <c r="J137" s="120"/>
      <c r="K137" s="193"/>
      <c r="L137" s="193"/>
      <c r="M137" s="193"/>
      <c r="N137" s="193"/>
      <c r="O137" s="193"/>
      <c r="P137" s="6">
        <f t="shared" si="44"/>
        <v>0</v>
      </c>
      <c r="Q137" s="254"/>
      <c r="R137" s="8">
        <f t="shared" si="45"/>
        <v>0</v>
      </c>
      <c r="S137" s="8">
        <f t="shared" si="46"/>
        <v>0</v>
      </c>
    </row>
    <row r="138" spans="2:19" x14ac:dyDescent="0.35">
      <c r="B138" s="153" t="str">
        <f>+'CLIN Detail list'!P140</f>
        <v>5.6.7.3    Support Site Activation (ON &amp; PBN)</v>
      </c>
      <c r="C138" s="201"/>
      <c r="D138" s="120"/>
      <c r="E138" s="121"/>
      <c r="F138" s="121"/>
      <c r="G138" s="41"/>
      <c r="H138" s="124"/>
      <c r="I138" s="120"/>
      <c r="J138" s="120"/>
      <c r="K138" s="193"/>
      <c r="L138" s="193"/>
      <c r="M138" s="193"/>
      <c r="N138" s="193"/>
      <c r="O138" s="193"/>
      <c r="P138" s="6">
        <f t="shared" si="44"/>
        <v>0</v>
      </c>
      <c r="Q138" s="254"/>
      <c r="R138" s="8">
        <f t="shared" si="45"/>
        <v>0</v>
      </c>
      <c r="S138" s="8">
        <f t="shared" si="46"/>
        <v>0</v>
      </c>
    </row>
    <row r="139" spans="2:19" x14ac:dyDescent="0.35">
      <c r="B139" s="153" t="str">
        <f>+'CLIN Detail list'!P141</f>
        <v xml:space="preserve">5.6.7.4    Installation </v>
      </c>
      <c r="C139" s="201"/>
      <c r="D139" s="120"/>
      <c r="E139" s="121"/>
      <c r="F139" s="121"/>
      <c r="G139" s="41"/>
      <c r="H139" s="124"/>
      <c r="I139" s="120"/>
      <c r="J139" s="120"/>
      <c r="K139" s="193"/>
      <c r="L139" s="193"/>
      <c r="M139" s="193"/>
      <c r="N139" s="193"/>
      <c r="O139" s="193"/>
      <c r="P139" s="6">
        <f t="shared" si="44"/>
        <v>0</v>
      </c>
      <c r="Q139" s="254"/>
      <c r="R139" s="8">
        <f t="shared" si="45"/>
        <v>0</v>
      </c>
      <c r="S139" s="8">
        <f t="shared" si="46"/>
        <v>0</v>
      </c>
    </row>
    <row r="140" spans="2:19" x14ac:dyDescent="0.35">
      <c r="B140" s="153" t="str">
        <f>+'CLIN Detail list'!P142</f>
        <v>5.6.7.5    Migration Tool configuration / customization</v>
      </c>
      <c r="C140" s="201"/>
      <c r="D140" s="120"/>
      <c r="E140" s="121"/>
      <c r="F140" s="121"/>
      <c r="G140" s="41"/>
      <c r="H140" s="124"/>
      <c r="I140" s="120"/>
      <c r="J140" s="120"/>
      <c r="K140" s="193"/>
      <c r="L140" s="193"/>
      <c r="M140" s="193"/>
      <c r="N140" s="193"/>
      <c r="O140" s="193"/>
      <c r="P140" s="6">
        <f t="shared" si="44"/>
        <v>0</v>
      </c>
      <c r="Q140" s="254"/>
      <c r="R140" s="8">
        <f t="shared" si="45"/>
        <v>0</v>
      </c>
      <c r="S140" s="8">
        <f t="shared" si="46"/>
        <v>0</v>
      </c>
    </row>
    <row r="141" spans="2:19" x14ac:dyDescent="0.35">
      <c r="B141" s="153" t="str">
        <f>+'CLIN Detail list'!P143</f>
        <v xml:space="preserve">5.6.7.6    Data Migration </v>
      </c>
      <c r="C141" s="201"/>
      <c r="D141" s="120"/>
      <c r="E141" s="121"/>
      <c r="F141" s="121"/>
      <c r="G141" s="41"/>
      <c r="H141" s="124"/>
      <c r="I141" s="120"/>
      <c r="J141" s="120"/>
      <c r="K141" s="193"/>
      <c r="L141" s="193"/>
      <c r="M141" s="193"/>
      <c r="N141" s="193"/>
      <c r="O141" s="193"/>
      <c r="P141" s="6">
        <f t="shared" si="44"/>
        <v>0</v>
      </c>
      <c r="Q141" s="254"/>
      <c r="R141" s="8">
        <f t="shared" si="45"/>
        <v>0</v>
      </c>
      <c r="S141" s="8">
        <f t="shared" si="46"/>
        <v>0</v>
      </c>
    </row>
    <row r="142" spans="2:19" x14ac:dyDescent="0.35">
      <c r="B142" s="153" t="str">
        <f>+'CLIN Detail list'!P144</f>
        <v>5.6.7.7    Post Migration Information Assurance Test</v>
      </c>
      <c r="C142" s="201"/>
      <c r="D142" s="120"/>
      <c r="E142" s="121"/>
      <c r="F142" s="121"/>
      <c r="G142" s="41"/>
      <c r="H142" s="124"/>
      <c r="I142" s="120"/>
      <c r="J142" s="120"/>
      <c r="K142" s="193"/>
      <c r="L142" s="193"/>
      <c r="M142" s="193"/>
      <c r="N142" s="193"/>
      <c r="O142" s="193"/>
      <c r="P142" s="6">
        <f t="shared" si="44"/>
        <v>0</v>
      </c>
      <c r="Q142" s="254"/>
      <c r="R142" s="8">
        <f t="shared" si="45"/>
        <v>0</v>
      </c>
      <c r="S142" s="8">
        <f t="shared" si="46"/>
        <v>0</v>
      </c>
    </row>
    <row r="143" spans="2:19" x14ac:dyDescent="0.35">
      <c r="B143" s="153" t="str">
        <f>+'CLIN Detail list'!P145</f>
        <v>5.6.7.8    Performance Tests, Test</v>
      </c>
      <c r="C143" s="201"/>
      <c r="D143" s="120"/>
      <c r="E143" s="121"/>
      <c r="F143" s="121"/>
      <c r="G143" s="41"/>
      <c r="H143" s="124"/>
      <c r="I143" s="120"/>
      <c r="J143" s="120"/>
      <c r="K143" s="193"/>
      <c r="L143" s="193"/>
      <c r="M143" s="193"/>
      <c r="N143" s="193"/>
      <c r="O143" s="193"/>
      <c r="P143" s="6">
        <f t="shared" si="44"/>
        <v>0</v>
      </c>
      <c r="Q143" s="254"/>
      <c r="R143" s="8">
        <f t="shared" si="45"/>
        <v>0</v>
      </c>
      <c r="S143" s="8">
        <f t="shared" si="46"/>
        <v>0</v>
      </c>
    </row>
    <row r="144" spans="2:19" x14ac:dyDescent="0.35">
      <c r="B144" s="153" t="str">
        <f>+'CLIN Detail list'!P146</f>
        <v>5.6.7.9    Site Acceptance Test</v>
      </c>
      <c r="C144" s="201"/>
      <c r="D144" s="120"/>
      <c r="E144" s="121"/>
      <c r="F144" s="121"/>
      <c r="G144" s="41"/>
      <c r="H144" s="124"/>
      <c r="I144" s="120"/>
      <c r="J144" s="120"/>
      <c r="K144" s="193"/>
      <c r="L144" s="193"/>
      <c r="M144" s="193"/>
      <c r="N144" s="193"/>
      <c r="O144" s="193"/>
      <c r="P144" s="6">
        <f t="shared" si="44"/>
        <v>0</v>
      </c>
      <c r="Q144" s="254"/>
      <c r="R144" s="8">
        <f t="shared" si="45"/>
        <v>0</v>
      </c>
      <c r="S144" s="8">
        <f t="shared" si="46"/>
        <v>0</v>
      </c>
    </row>
    <row r="145" spans="2:19" x14ac:dyDescent="0.35">
      <c r="B145" s="237" t="str">
        <f>+'CLIN Detail list'!P147</f>
        <v>5.6.8    SER 8 : AIRCOM Ramstein</v>
      </c>
      <c r="C145" s="134"/>
      <c r="D145" s="126"/>
      <c r="E145" s="127"/>
      <c r="F145" s="127"/>
      <c r="G145" s="128"/>
      <c r="H145" s="129"/>
      <c r="I145" s="126"/>
      <c r="J145" s="126"/>
      <c r="K145" s="188"/>
      <c r="L145" s="188"/>
      <c r="M145" s="188"/>
      <c r="N145" s="188"/>
      <c r="O145" s="188"/>
      <c r="P145" s="130"/>
      <c r="Q145" s="131"/>
      <c r="R145" s="241"/>
      <c r="S145" s="233">
        <f>SUBTOTAL(9,S146:S153)</f>
        <v>0</v>
      </c>
    </row>
    <row r="146" spans="2:19" x14ac:dyDescent="0.35">
      <c r="B146" s="153" t="str">
        <f>+'CLIN Detail list'!P148</f>
        <v>5.6.8.1    Pre Migration Meeting</v>
      </c>
      <c r="C146" s="201"/>
      <c r="D146" s="120"/>
      <c r="E146" s="121"/>
      <c r="F146" s="121"/>
      <c r="G146" s="41"/>
      <c r="H146" s="124"/>
      <c r="I146" s="120"/>
      <c r="J146" s="120"/>
      <c r="K146" s="193"/>
      <c r="L146" s="193"/>
      <c r="M146" s="193"/>
      <c r="N146" s="193"/>
      <c r="O146" s="193"/>
      <c r="P146" s="6">
        <f t="shared" ref="P146:P153" si="47">SUMPRODUCT(E146:G146,H146:J146)</f>
        <v>0</v>
      </c>
      <c r="Q146" s="254"/>
      <c r="R146" s="8">
        <f t="shared" ref="R146:R153" si="48">(P146+Q146)*$W$4</f>
        <v>0</v>
      </c>
      <c r="S146" s="8">
        <f t="shared" ref="S146:S153" si="49">P146+R146+Q146</f>
        <v>0</v>
      </c>
    </row>
    <row r="147" spans="2:19" x14ac:dyDescent="0.35">
      <c r="B147" s="153" t="str">
        <f>+'CLIN Detail list'!P149</f>
        <v>5.6.8.2    Site Survey (IKM Tools)</v>
      </c>
      <c r="C147" s="201"/>
      <c r="D147" s="120"/>
      <c r="E147" s="121"/>
      <c r="F147" s="121"/>
      <c r="G147" s="41"/>
      <c r="H147" s="124"/>
      <c r="I147" s="120"/>
      <c r="J147" s="120"/>
      <c r="K147" s="193"/>
      <c r="L147" s="193"/>
      <c r="M147" s="193"/>
      <c r="N147" s="193"/>
      <c r="O147" s="193"/>
      <c r="P147" s="6">
        <f t="shared" si="47"/>
        <v>0</v>
      </c>
      <c r="Q147" s="254"/>
      <c r="R147" s="8">
        <f t="shared" si="48"/>
        <v>0</v>
      </c>
      <c r="S147" s="8">
        <f t="shared" si="49"/>
        <v>0</v>
      </c>
    </row>
    <row r="148" spans="2:19" x14ac:dyDescent="0.35">
      <c r="B148" s="153" t="str">
        <f>+'CLIN Detail list'!P150</f>
        <v>5.6.8.3    Support Site Activation (ON &amp; PBN)</v>
      </c>
      <c r="C148" s="201"/>
      <c r="D148" s="120"/>
      <c r="E148" s="121"/>
      <c r="F148" s="121"/>
      <c r="G148" s="41"/>
      <c r="H148" s="124"/>
      <c r="I148" s="120"/>
      <c r="J148" s="120"/>
      <c r="K148" s="193"/>
      <c r="L148" s="193"/>
      <c r="M148" s="193"/>
      <c r="N148" s="193"/>
      <c r="O148" s="193"/>
      <c r="P148" s="6">
        <f t="shared" si="47"/>
        <v>0</v>
      </c>
      <c r="Q148" s="254"/>
      <c r="R148" s="8">
        <f t="shared" si="48"/>
        <v>0</v>
      </c>
      <c r="S148" s="8">
        <f t="shared" si="49"/>
        <v>0</v>
      </c>
    </row>
    <row r="149" spans="2:19" x14ac:dyDescent="0.35">
      <c r="B149" s="153" t="str">
        <f>+'CLIN Detail list'!P151</f>
        <v>5.6.8.4    Migration Tool configuration / customization</v>
      </c>
      <c r="C149" s="201"/>
      <c r="D149" s="120"/>
      <c r="E149" s="121"/>
      <c r="F149" s="121"/>
      <c r="G149" s="41"/>
      <c r="H149" s="124"/>
      <c r="I149" s="120"/>
      <c r="J149" s="120"/>
      <c r="K149" s="193"/>
      <c r="L149" s="193"/>
      <c r="M149" s="193"/>
      <c r="N149" s="193"/>
      <c r="O149" s="193"/>
      <c r="P149" s="6">
        <f t="shared" si="47"/>
        <v>0</v>
      </c>
      <c r="Q149" s="254"/>
      <c r="R149" s="8">
        <f t="shared" si="48"/>
        <v>0</v>
      </c>
      <c r="S149" s="8">
        <f t="shared" si="49"/>
        <v>0</v>
      </c>
    </row>
    <row r="150" spans="2:19" x14ac:dyDescent="0.35">
      <c r="B150" s="153" t="str">
        <f>+'CLIN Detail list'!P152</f>
        <v xml:space="preserve">5.6.8.5    Data Migration </v>
      </c>
      <c r="C150" s="201"/>
      <c r="D150" s="120"/>
      <c r="E150" s="121"/>
      <c r="F150" s="121"/>
      <c r="G150" s="41"/>
      <c r="H150" s="124"/>
      <c r="I150" s="120"/>
      <c r="J150" s="120"/>
      <c r="K150" s="193"/>
      <c r="L150" s="193"/>
      <c r="M150" s="193"/>
      <c r="N150" s="193"/>
      <c r="O150" s="193"/>
      <c r="P150" s="6">
        <f t="shared" si="47"/>
        <v>0</v>
      </c>
      <c r="Q150" s="254"/>
      <c r="R150" s="8">
        <f t="shared" si="48"/>
        <v>0</v>
      </c>
      <c r="S150" s="8">
        <f t="shared" si="49"/>
        <v>0</v>
      </c>
    </row>
    <row r="151" spans="2:19" x14ac:dyDescent="0.35">
      <c r="B151" s="153" t="str">
        <f>+'CLIN Detail list'!P153</f>
        <v>5.6.8.6    Post Migration Information Assurance Test</v>
      </c>
      <c r="C151" s="201"/>
      <c r="D151" s="120"/>
      <c r="E151" s="121"/>
      <c r="F151" s="121"/>
      <c r="G151" s="41"/>
      <c r="H151" s="124"/>
      <c r="I151" s="120"/>
      <c r="J151" s="120"/>
      <c r="K151" s="193"/>
      <c r="L151" s="193"/>
      <c r="M151" s="193"/>
      <c r="N151" s="193"/>
      <c r="O151" s="193"/>
      <c r="P151" s="6">
        <f t="shared" si="47"/>
        <v>0</v>
      </c>
      <c r="Q151" s="254"/>
      <c r="R151" s="8">
        <f t="shared" si="48"/>
        <v>0</v>
      </c>
      <c r="S151" s="8">
        <f t="shared" si="49"/>
        <v>0</v>
      </c>
    </row>
    <row r="152" spans="2:19" x14ac:dyDescent="0.35">
      <c r="B152" s="153" t="str">
        <f>+'CLIN Detail list'!P154</f>
        <v>5.6.8.7    Performance Tests, Test</v>
      </c>
      <c r="C152" s="201"/>
      <c r="D152" s="120"/>
      <c r="E152" s="121"/>
      <c r="F152" s="121"/>
      <c r="G152" s="41"/>
      <c r="H152" s="124"/>
      <c r="I152" s="120"/>
      <c r="J152" s="120"/>
      <c r="K152" s="193"/>
      <c r="L152" s="193"/>
      <c r="M152" s="193"/>
      <c r="N152" s="193"/>
      <c r="O152" s="193"/>
      <c r="P152" s="6">
        <f t="shared" si="47"/>
        <v>0</v>
      </c>
      <c r="Q152" s="254"/>
      <c r="R152" s="8">
        <f t="shared" si="48"/>
        <v>0</v>
      </c>
      <c r="S152" s="8">
        <f t="shared" si="49"/>
        <v>0</v>
      </c>
    </row>
    <row r="153" spans="2:19" x14ac:dyDescent="0.35">
      <c r="B153" s="153" t="str">
        <f>+'CLIN Detail list'!P155</f>
        <v>5.6.8.8    Site Acceptance Test</v>
      </c>
      <c r="C153" s="201"/>
      <c r="D153" s="120"/>
      <c r="E153" s="121"/>
      <c r="F153" s="121"/>
      <c r="G153" s="41"/>
      <c r="H153" s="124"/>
      <c r="I153" s="120"/>
      <c r="J153" s="120"/>
      <c r="K153" s="193"/>
      <c r="L153" s="193"/>
      <c r="M153" s="193"/>
      <c r="N153" s="193"/>
      <c r="O153" s="193"/>
      <c r="P153" s="6">
        <f t="shared" si="47"/>
        <v>0</v>
      </c>
      <c r="Q153" s="254"/>
      <c r="R153" s="8">
        <f t="shared" si="48"/>
        <v>0</v>
      </c>
      <c r="S153" s="8">
        <f t="shared" si="49"/>
        <v>0</v>
      </c>
    </row>
    <row r="154" spans="2:19" x14ac:dyDescent="0.35">
      <c r="B154" s="237" t="str">
        <f>+'CLIN Detail list'!P156</f>
        <v>5.6.9    SER 9:  : LANDCOM Izmir</v>
      </c>
      <c r="C154" s="134"/>
      <c r="D154" s="126"/>
      <c r="E154" s="127"/>
      <c r="F154" s="127"/>
      <c r="G154" s="128"/>
      <c r="H154" s="129"/>
      <c r="I154" s="126"/>
      <c r="J154" s="126"/>
      <c r="K154" s="188"/>
      <c r="L154" s="188"/>
      <c r="M154" s="188"/>
      <c r="N154" s="188"/>
      <c r="O154" s="188"/>
      <c r="P154" s="130"/>
      <c r="Q154" s="131"/>
      <c r="R154" s="241"/>
      <c r="S154" s="233">
        <f>SUBTOTAL(9,S155:S162)</f>
        <v>0</v>
      </c>
    </row>
    <row r="155" spans="2:19" x14ac:dyDescent="0.35">
      <c r="B155" s="153" t="str">
        <f>+'CLIN Detail list'!P157</f>
        <v>5.6.9.1    Pre Migration Meeting</v>
      </c>
      <c r="C155" s="201"/>
      <c r="D155" s="120"/>
      <c r="E155" s="121"/>
      <c r="F155" s="121"/>
      <c r="G155" s="41"/>
      <c r="H155" s="124"/>
      <c r="I155" s="120"/>
      <c r="J155" s="120"/>
      <c r="K155" s="193"/>
      <c r="L155" s="193"/>
      <c r="M155" s="193"/>
      <c r="N155" s="193"/>
      <c r="O155" s="193"/>
      <c r="P155" s="6">
        <f t="shared" ref="P155:P162" si="50">SUMPRODUCT(E155:G155,H155:J155)</f>
        <v>0</v>
      </c>
      <c r="Q155" s="254"/>
      <c r="R155" s="8">
        <f t="shared" ref="R155:R162" si="51">(P155+Q155)*$W$4</f>
        <v>0</v>
      </c>
      <c r="S155" s="8">
        <f t="shared" ref="S155:S162" si="52">P155+R155+Q155</f>
        <v>0</v>
      </c>
    </row>
    <row r="156" spans="2:19" x14ac:dyDescent="0.35">
      <c r="B156" s="153" t="str">
        <f>+'CLIN Detail list'!P158</f>
        <v>5.6.9.2    Site Survey (IKM Tools)</v>
      </c>
      <c r="C156" s="201"/>
      <c r="D156" s="120"/>
      <c r="E156" s="121"/>
      <c r="F156" s="121"/>
      <c r="G156" s="41"/>
      <c r="H156" s="124"/>
      <c r="I156" s="120"/>
      <c r="J156" s="120"/>
      <c r="K156" s="193"/>
      <c r="L156" s="193"/>
      <c r="M156" s="193"/>
      <c r="N156" s="193"/>
      <c r="O156" s="193"/>
      <c r="P156" s="6">
        <f t="shared" si="50"/>
        <v>0</v>
      </c>
      <c r="Q156" s="254"/>
      <c r="R156" s="8">
        <f t="shared" si="51"/>
        <v>0</v>
      </c>
      <c r="S156" s="8">
        <f t="shared" si="52"/>
        <v>0</v>
      </c>
    </row>
    <row r="157" spans="2:19" x14ac:dyDescent="0.35">
      <c r="B157" s="153" t="str">
        <f>+'CLIN Detail list'!P159</f>
        <v>5.6.9.3    Support Site Activation (ON &amp; PBN)</v>
      </c>
      <c r="C157" s="201"/>
      <c r="D157" s="120"/>
      <c r="E157" s="121"/>
      <c r="F157" s="121"/>
      <c r="G157" s="41"/>
      <c r="H157" s="124"/>
      <c r="I157" s="120"/>
      <c r="J157" s="120"/>
      <c r="K157" s="193"/>
      <c r="L157" s="193"/>
      <c r="M157" s="193"/>
      <c r="N157" s="193"/>
      <c r="O157" s="193"/>
      <c r="P157" s="6">
        <f t="shared" si="50"/>
        <v>0</v>
      </c>
      <c r="Q157" s="254"/>
      <c r="R157" s="8">
        <f t="shared" si="51"/>
        <v>0</v>
      </c>
      <c r="S157" s="8">
        <f t="shared" si="52"/>
        <v>0</v>
      </c>
    </row>
    <row r="158" spans="2:19" x14ac:dyDescent="0.35">
      <c r="B158" s="153" t="str">
        <f>+'CLIN Detail list'!P160</f>
        <v>5.6.9.4    Migration Tool configuration / customization</v>
      </c>
      <c r="C158" s="201"/>
      <c r="D158" s="120"/>
      <c r="E158" s="121"/>
      <c r="F158" s="121"/>
      <c r="G158" s="41"/>
      <c r="H158" s="124"/>
      <c r="I158" s="120"/>
      <c r="J158" s="120"/>
      <c r="K158" s="193"/>
      <c r="L158" s="193"/>
      <c r="M158" s="193"/>
      <c r="N158" s="193"/>
      <c r="O158" s="193"/>
      <c r="P158" s="6">
        <f t="shared" si="50"/>
        <v>0</v>
      </c>
      <c r="Q158" s="254"/>
      <c r="R158" s="8">
        <f t="shared" si="51"/>
        <v>0</v>
      </c>
      <c r="S158" s="8">
        <f t="shared" si="52"/>
        <v>0</v>
      </c>
    </row>
    <row r="159" spans="2:19" x14ac:dyDescent="0.35">
      <c r="B159" s="153" t="str">
        <f>+'CLIN Detail list'!P161</f>
        <v xml:space="preserve">5.6.9.5    Data Migration </v>
      </c>
      <c r="C159" s="201"/>
      <c r="D159" s="120"/>
      <c r="E159" s="121"/>
      <c r="F159" s="121"/>
      <c r="G159" s="41"/>
      <c r="H159" s="124"/>
      <c r="I159" s="120"/>
      <c r="J159" s="120"/>
      <c r="K159" s="193"/>
      <c r="L159" s="193"/>
      <c r="M159" s="193"/>
      <c r="N159" s="193"/>
      <c r="O159" s="193"/>
      <c r="P159" s="6">
        <f t="shared" si="50"/>
        <v>0</v>
      </c>
      <c r="Q159" s="254"/>
      <c r="R159" s="8">
        <f t="shared" si="51"/>
        <v>0</v>
      </c>
      <c r="S159" s="8">
        <f t="shared" si="52"/>
        <v>0</v>
      </c>
    </row>
    <row r="160" spans="2:19" x14ac:dyDescent="0.35">
      <c r="B160" s="153" t="str">
        <f>+'CLIN Detail list'!P162</f>
        <v>5.6.9.6    Post Migration Information Assurance Test</v>
      </c>
      <c r="C160" s="201"/>
      <c r="D160" s="120"/>
      <c r="E160" s="121"/>
      <c r="F160" s="121"/>
      <c r="G160" s="41"/>
      <c r="H160" s="124"/>
      <c r="I160" s="120"/>
      <c r="J160" s="120"/>
      <c r="K160" s="193"/>
      <c r="L160" s="193"/>
      <c r="M160" s="193"/>
      <c r="N160" s="193"/>
      <c r="O160" s="193"/>
      <c r="P160" s="6">
        <f t="shared" si="50"/>
        <v>0</v>
      </c>
      <c r="Q160" s="254"/>
      <c r="R160" s="8">
        <f t="shared" si="51"/>
        <v>0</v>
      </c>
      <c r="S160" s="8">
        <f t="shared" si="52"/>
        <v>0</v>
      </c>
    </row>
    <row r="161" spans="2:19" x14ac:dyDescent="0.35">
      <c r="B161" s="153" t="str">
        <f>+'CLIN Detail list'!P163</f>
        <v>5.6.9.7    Performance Tests, Test</v>
      </c>
      <c r="C161" s="201"/>
      <c r="D161" s="120"/>
      <c r="E161" s="121"/>
      <c r="F161" s="121"/>
      <c r="G161" s="41"/>
      <c r="H161" s="124"/>
      <c r="I161" s="120"/>
      <c r="J161" s="120"/>
      <c r="K161" s="193"/>
      <c r="L161" s="193"/>
      <c r="M161" s="193"/>
      <c r="N161" s="193"/>
      <c r="O161" s="193"/>
      <c r="P161" s="6">
        <f t="shared" si="50"/>
        <v>0</v>
      </c>
      <c r="Q161" s="254"/>
      <c r="R161" s="8">
        <f t="shared" si="51"/>
        <v>0</v>
      </c>
      <c r="S161" s="8">
        <f t="shared" si="52"/>
        <v>0</v>
      </c>
    </row>
    <row r="162" spans="2:19" x14ac:dyDescent="0.35">
      <c r="B162" s="153" t="str">
        <f>+'CLIN Detail list'!P164</f>
        <v>5.6.9.8    Site Acceptance Test</v>
      </c>
      <c r="C162" s="201"/>
      <c r="D162" s="120"/>
      <c r="E162" s="121"/>
      <c r="F162" s="121"/>
      <c r="G162" s="41"/>
      <c r="H162" s="124"/>
      <c r="I162" s="120"/>
      <c r="J162" s="120"/>
      <c r="K162" s="193"/>
      <c r="L162" s="193"/>
      <c r="M162" s="193"/>
      <c r="N162" s="193"/>
      <c r="O162" s="193"/>
      <c r="P162" s="6">
        <f t="shared" si="50"/>
        <v>0</v>
      </c>
      <c r="Q162" s="254"/>
      <c r="R162" s="8">
        <f t="shared" si="51"/>
        <v>0</v>
      </c>
      <c r="S162" s="8">
        <f t="shared" si="52"/>
        <v>0</v>
      </c>
    </row>
    <row r="163" spans="2:19" x14ac:dyDescent="0.35">
      <c r="B163" s="237" t="str">
        <f>+'CLIN Detail list'!P165</f>
        <v>5.6.10    SER 10 : MARCOM Northwood</v>
      </c>
      <c r="C163" s="134"/>
      <c r="D163" s="126"/>
      <c r="E163" s="127"/>
      <c r="F163" s="127"/>
      <c r="G163" s="128"/>
      <c r="H163" s="129"/>
      <c r="I163" s="126"/>
      <c r="J163" s="126"/>
      <c r="K163" s="188"/>
      <c r="L163" s="188"/>
      <c r="M163" s="188"/>
      <c r="N163" s="188"/>
      <c r="O163" s="188"/>
      <c r="P163" s="130"/>
      <c r="Q163" s="131"/>
      <c r="R163" s="241"/>
      <c r="S163" s="233">
        <f>SUBTOTAL(9,S164:S171)</f>
        <v>0</v>
      </c>
    </row>
    <row r="164" spans="2:19" x14ac:dyDescent="0.35">
      <c r="B164" s="153" t="str">
        <f>+'CLIN Detail list'!P166</f>
        <v>5.6.10.1    Pre Migration Meeting</v>
      </c>
      <c r="C164" s="201"/>
      <c r="D164" s="120"/>
      <c r="E164" s="121"/>
      <c r="F164" s="121"/>
      <c r="G164" s="41"/>
      <c r="H164" s="124"/>
      <c r="I164" s="120"/>
      <c r="J164" s="120"/>
      <c r="K164" s="193"/>
      <c r="L164" s="193"/>
      <c r="M164" s="193"/>
      <c r="N164" s="193"/>
      <c r="O164" s="193"/>
      <c r="P164" s="6">
        <f t="shared" ref="P164:P171" si="53">SUMPRODUCT(E164:G164,H164:J164)</f>
        <v>0</v>
      </c>
      <c r="Q164" s="254"/>
      <c r="R164" s="8">
        <f t="shared" ref="R164:R171" si="54">(P164+Q164)*$W$4</f>
        <v>0</v>
      </c>
      <c r="S164" s="8">
        <f t="shared" ref="S164:S171" si="55">P164+R164+Q164</f>
        <v>0</v>
      </c>
    </row>
    <row r="165" spans="2:19" x14ac:dyDescent="0.35">
      <c r="B165" s="153" t="str">
        <f>+'CLIN Detail list'!P167</f>
        <v>5.6.10.2    Site Survey (IKM Tools)</v>
      </c>
      <c r="C165" s="201"/>
      <c r="D165" s="120"/>
      <c r="E165" s="121"/>
      <c r="F165" s="121"/>
      <c r="G165" s="41"/>
      <c r="H165" s="124"/>
      <c r="I165" s="120"/>
      <c r="J165" s="120"/>
      <c r="K165" s="193"/>
      <c r="L165" s="193"/>
      <c r="M165" s="193"/>
      <c r="N165" s="193"/>
      <c r="O165" s="193"/>
      <c r="P165" s="6">
        <f t="shared" si="53"/>
        <v>0</v>
      </c>
      <c r="Q165" s="254"/>
      <c r="R165" s="8">
        <f t="shared" si="54"/>
        <v>0</v>
      </c>
      <c r="S165" s="8">
        <f t="shared" si="55"/>
        <v>0</v>
      </c>
    </row>
    <row r="166" spans="2:19" x14ac:dyDescent="0.35">
      <c r="B166" s="153" t="str">
        <f>+'CLIN Detail list'!P168</f>
        <v>5.6.10.3    Support Site Activation (ON &amp; PBN)</v>
      </c>
      <c r="C166" s="201"/>
      <c r="D166" s="120"/>
      <c r="E166" s="121"/>
      <c r="F166" s="121"/>
      <c r="G166" s="41"/>
      <c r="H166" s="124"/>
      <c r="I166" s="120"/>
      <c r="J166" s="120"/>
      <c r="K166" s="193"/>
      <c r="L166" s="193"/>
      <c r="M166" s="193"/>
      <c r="N166" s="193"/>
      <c r="O166" s="193"/>
      <c r="P166" s="6">
        <f t="shared" si="53"/>
        <v>0</v>
      </c>
      <c r="Q166" s="254"/>
      <c r="R166" s="8">
        <f t="shared" si="54"/>
        <v>0</v>
      </c>
      <c r="S166" s="8">
        <f t="shared" si="55"/>
        <v>0</v>
      </c>
    </row>
    <row r="167" spans="2:19" x14ac:dyDescent="0.35">
      <c r="B167" s="153" t="str">
        <f>+'CLIN Detail list'!P169</f>
        <v>5.6.10.4    Migration Tool configuration / customization</v>
      </c>
      <c r="C167" s="201"/>
      <c r="D167" s="120"/>
      <c r="E167" s="121"/>
      <c r="F167" s="121"/>
      <c r="G167" s="41"/>
      <c r="H167" s="124"/>
      <c r="I167" s="120"/>
      <c r="J167" s="120"/>
      <c r="K167" s="193"/>
      <c r="L167" s="193"/>
      <c r="M167" s="193"/>
      <c r="N167" s="193"/>
      <c r="O167" s="193"/>
      <c r="P167" s="6">
        <f t="shared" si="53"/>
        <v>0</v>
      </c>
      <c r="Q167" s="254"/>
      <c r="R167" s="8">
        <f t="shared" si="54"/>
        <v>0</v>
      </c>
      <c r="S167" s="8">
        <f t="shared" si="55"/>
        <v>0</v>
      </c>
    </row>
    <row r="168" spans="2:19" x14ac:dyDescent="0.35">
      <c r="B168" s="153" t="str">
        <f>+'CLIN Detail list'!P170</f>
        <v xml:space="preserve">5.6.10.5    Data Migration </v>
      </c>
      <c r="C168" s="201"/>
      <c r="D168" s="120"/>
      <c r="E168" s="121"/>
      <c r="F168" s="121"/>
      <c r="G168" s="41"/>
      <c r="H168" s="124"/>
      <c r="I168" s="120"/>
      <c r="J168" s="120"/>
      <c r="K168" s="193"/>
      <c r="L168" s="193"/>
      <c r="M168" s="193"/>
      <c r="N168" s="193"/>
      <c r="O168" s="193"/>
      <c r="P168" s="6">
        <f t="shared" si="53"/>
        <v>0</v>
      </c>
      <c r="Q168" s="254"/>
      <c r="R168" s="8">
        <f t="shared" si="54"/>
        <v>0</v>
      </c>
      <c r="S168" s="8">
        <f t="shared" si="55"/>
        <v>0</v>
      </c>
    </row>
    <row r="169" spans="2:19" x14ac:dyDescent="0.35">
      <c r="B169" s="153" t="str">
        <f>+'CLIN Detail list'!P171</f>
        <v>5.6.10.6    Post Migration Information Assurance Test</v>
      </c>
      <c r="C169" s="201"/>
      <c r="D169" s="120"/>
      <c r="E169" s="121"/>
      <c r="F169" s="121"/>
      <c r="G169" s="41"/>
      <c r="H169" s="124"/>
      <c r="I169" s="120"/>
      <c r="J169" s="120"/>
      <c r="K169" s="193"/>
      <c r="L169" s="193"/>
      <c r="M169" s="193"/>
      <c r="N169" s="193"/>
      <c r="O169" s="193"/>
      <c r="P169" s="6">
        <f t="shared" si="53"/>
        <v>0</v>
      </c>
      <c r="Q169" s="254"/>
      <c r="R169" s="8">
        <f t="shared" si="54"/>
        <v>0</v>
      </c>
      <c r="S169" s="8">
        <f t="shared" si="55"/>
        <v>0</v>
      </c>
    </row>
    <row r="170" spans="2:19" x14ac:dyDescent="0.35">
      <c r="B170" s="153" t="str">
        <f>+'CLIN Detail list'!P172</f>
        <v>5.6.10.7    Performance Tests, Test</v>
      </c>
      <c r="C170" s="201"/>
      <c r="D170" s="120"/>
      <c r="E170" s="121"/>
      <c r="F170" s="121"/>
      <c r="G170" s="41"/>
      <c r="H170" s="124"/>
      <c r="I170" s="120"/>
      <c r="J170" s="120"/>
      <c r="K170" s="193"/>
      <c r="L170" s="193"/>
      <c r="M170" s="193"/>
      <c r="N170" s="193"/>
      <c r="O170" s="193"/>
      <c r="P170" s="6">
        <f t="shared" si="53"/>
        <v>0</v>
      </c>
      <c r="Q170" s="254"/>
      <c r="R170" s="8">
        <f t="shared" si="54"/>
        <v>0</v>
      </c>
      <c r="S170" s="8">
        <f t="shared" si="55"/>
        <v>0</v>
      </c>
    </row>
    <row r="171" spans="2:19" x14ac:dyDescent="0.35">
      <c r="B171" s="153" t="str">
        <f>+'CLIN Detail list'!P173</f>
        <v>5.6.10.8    Site Acceptance Test</v>
      </c>
      <c r="C171" s="201"/>
      <c r="D171" s="120"/>
      <c r="E171" s="121"/>
      <c r="F171" s="121"/>
      <c r="G171" s="41"/>
      <c r="H171" s="124"/>
      <c r="I171" s="120"/>
      <c r="J171" s="120"/>
      <c r="K171" s="193"/>
      <c r="L171" s="193"/>
      <c r="M171" s="193"/>
      <c r="N171" s="193"/>
      <c r="O171" s="193"/>
      <c r="P171" s="6">
        <f t="shared" si="53"/>
        <v>0</v>
      </c>
      <c r="Q171" s="254"/>
      <c r="R171" s="8">
        <f t="shared" si="54"/>
        <v>0</v>
      </c>
      <c r="S171" s="8">
        <f t="shared" si="55"/>
        <v>0</v>
      </c>
    </row>
    <row r="172" spans="2:19" x14ac:dyDescent="0.35">
      <c r="B172" s="237" t="str">
        <f>+'CLIN Detail list'!P174</f>
        <v>5.6.11    SER 11 : JAALC Monsanto</v>
      </c>
      <c r="C172" s="134"/>
      <c r="D172" s="126"/>
      <c r="E172" s="127"/>
      <c r="F172" s="127"/>
      <c r="G172" s="128"/>
      <c r="H172" s="129"/>
      <c r="I172" s="126"/>
      <c r="J172" s="126"/>
      <c r="K172" s="188"/>
      <c r="L172" s="188"/>
      <c r="M172" s="188"/>
      <c r="N172" s="188"/>
      <c r="O172" s="188"/>
      <c r="P172" s="130"/>
      <c r="Q172" s="131"/>
      <c r="R172" s="241"/>
      <c r="S172" s="233">
        <f>SUBTOTAL(9,S173:S180)</f>
        <v>0</v>
      </c>
    </row>
    <row r="173" spans="2:19" x14ac:dyDescent="0.35">
      <c r="B173" s="153" t="str">
        <f>+'CLIN Detail list'!P175</f>
        <v>5.6.11.1    Pre Migration Meeting</v>
      </c>
      <c r="C173" s="201"/>
      <c r="D173" s="120"/>
      <c r="E173" s="121"/>
      <c r="F173" s="121"/>
      <c r="G173" s="41"/>
      <c r="H173" s="124"/>
      <c r="I173" s="120"/>
      <c r="J173" s="120"/>
      <c r="K173" s="193"/>
      <c r="L173" s="193"/>
      <c r="M173" s="193"/>
      <c r="N173" s="193"/>
      <c r="O173" s="193"/>
      <c r="P173" s="6">
        <f t="shared" ref="P173:P180" si="56">SUMPRODUCT(E173:G173,H173:J173)</f>
        <v>0</v>
      </c>
      <c r="Q173" s="254"/>
      <c r="R173" s="8">
        <f t="shared" ref="R173:R180" si="57">(P173+Q173)*$W$4</f>
        <v>0</v>
      </c>
      <c r="S173" s="8">
        <f t="shared" ref="S173:S180" si="58">P173+R173+Q173</f>
        <v>0</v>
      </c>
    </row>
    <row r="174" spans="2:19" x14ac:dyDescent="0.35">
      <c r="B174" s="153" t="str">
        <f>+'CLIN Detail list'!P176</f>
        <v>5.6.11.2    Site Survey (IKM Tools)</v>
      </c>
      <c r="C174" s="201"/>
      <c r="D174" s="120"/>
      <c r="E174" s="121"/>
      <c r="F174" s="121"/>
      <c r="G174" s="41"/>
      <c r="H174" s="124"/>
      <c r="I174" s="120"/>
      <c r="J174" s="120"/>
      <c r="K174" s="193"/>
      <c r="L174" s="193"/>
      <c r="M174" s="193"/>
      <c r="N174" s="193"/>
      <c r="O174" s="193"/>
      <c r="P174" s="6">
        <f t="shared" si="56"/>
        <v>0</v>
      </c>
      <c r="Q174" s="254"/>
      <c r="R174" s="8">
        <f t="shared" si="57"/>
        <v>0</v>
      </c>
      <c r="S174" s="8">
        <f t="shared" si="58"/>
        <v>0</v>
      </c>
    </row>
    <row r="175" spans="2:19" x14ac:dyDescent="0.35">
      <c r="B175" s="153" t="str">
        <f>+'CLIN Detail list'!P177</f>
        <v>5.6.11.3    Support Site Activation (ON &amp; PBN)</v>
      </c>
      <c r="C175" s="201"/>
      <c r="D175" s="120"/>
      <c r="E175" s="121"/>
      <c r="F175" s="121"/>
      <c r="G175" s="41"/>
      <c r="H175" s="124"/>
      <c r="I175" s="120"/>
      <c r="J175" s="120"/>
      <c r="K175" s="193"/>
      <c r="L175" s="193"/>
      <c r="M175" s="193"/>
      <c r="N175" s="193"/>
      <c r="O175" s="193"/>
      <c r="P175" s="6">
        <f t="shared" si="56"/>
        <v>0</v>
      </c>
      <c r="Q175" s="254"/>
      <c r="R175" s="8">
        <f t="shared" si="57"/>
        <v>0</v>
      </c>
      <c r="S175" s="8">
        <f t="shared" si="58"/>
        <v>0</v>
      </c>
    </row>
    <row r="176" spans="2:19" x14ac:dyDescent="0.35">
      <c r="B176" s="153" t="str">
        <f>+'CLIN Detail list'!P178</f>
        <v>5.6.11.4    Migration Tool configuration / customization</v>
      </c>
      <c r="C176" s="201"/>
      <c r="D176" s="120"/>
      <c r="E176" s="121"/>
      <c r="F176" s="121"/>
      <c r="G176" s="41"/>
      <c r="H176" s="124"/>
      <c r="I176" s="120"/>
      <c r="J176" s="120"/>
      <c r="K176" s="193"/>
      <c r="L176" s="193"/>
      <c r="M176" s="193"/>
      <c r="N176" s="193"/>
      <c r="O176" s="193"/>
      <c r="P176" s="6">
        <f t="shared" si="56"/>
        <v>0</v>
      </c>
      <c r="Q176" s="254"/>
      <c r="R176" s="8">
        <f t="shared" si="57"/>
        <v>0</v>
      </c>
      <c r="S176" s="8">
        <f t="shared" si="58"/>
        <v>0</v>
      </c>
    </row>
    <row r="177" spans="2:19" x14ac:dyDescent="0.35">
      <c r="B177" s="153" t="str">
        <f>+'CLIN Detail list'!P179</f>
        <v xml:space="preserve">5.6.11.5    Data Migration </v>
      </c>
      <c r="C177" s="201"/>
      <c r="D177" s="120"/>
      <c r="E177" s="121"/>
      <c r="F177" s="121"/>
      <c r="G177" s="41"/>
      <c r="H177" s="124"/>
      <c r="I177" s="120"/>
      <c r="J177" s="120"/>
      <c r="K177" s="193"/>
      <c r="L177" s="193"/>
      <c r="M177" s="193"/>
      <c r="N177" s="193"/>
      <c r="O177" s="193"/>
      <c r="P177" s="6">
        <f t="shared" si="56"/>
        <v>0</v>
      </c>
      <c r="Q177" s="254"/>
      <c r="R177" s="8">
        <f t="shared" si="57"/>
        <v>0</v>
      </c>
      <c r="S177" s="8">
        <f t="shared" si="58"/>
        <v>0</v>
      </c>
    </row>
    <row r="178" spans="2:19" x14ac:dyDescent="0.35">
      <c r="B178" s="153" t="str">
        <f>+'CLIN Detail list'!P180</f>
        <v>5.6.11.6    Post Migration Information Assurance Test</v>
      </c>
      <c r="C178" s="201"/>
      <c r="D178" s="120"/>
      <c r="E178" s="121"/>
      <c r="F178" s="121"/>
      <c r="G178" s="41"/>
      <c r="H178" s="124"/>
      <c r="I178" s="120"/>
      <c r="J178" s="120"/>
      <c r="K178" s="193"/>
      <c r="L178" s="193"/>
      <c r="M178" s="193"/>
      <c r="N178" s="193"/>
      <c r="O178" s="193"/>
      <c r="P178" s="6">
        <f t="shared" si="56"/>
        <v>0</v>
      </c>
      <c r="Q178" s="254"/>
      <c r="R178" s="8">
        <f t="shared" si="57"/>
        <v>0</v>
      </c>
      <c r="S178" s="8">
        <f t="shared" si="58"/>
        <v>0</v>
      </c>
    </row>
    <row r="179" spans="2:19" x14ac:dyDescent="0.35">
      <c r="B179" s="153" t="str">
        <f>+'CLIN Detail list'!P181</f>
        <v>5.6.11.7    Performance Tests, Test</v>
      </c>
      <c r="C179" s="201"/>
      <c r="D179" s="120"/>
      <c r="E179" s="121"/>
      <c r="F179" s="121"/>
      <c r="G179" s="41"/>
      <c r="H179" s="124"/>
      <c r="I179" s="120"/>
      <c r="J179" s="120"/>
      <c r="K179" s="193"/>
      <c r="L179" s="193"/>
      <c r="M179" s="193"/>
      <c r="N179" s="193"/>
      <c r="O179" s="193"/>
      <c r="P179" s="6">
        <f t="shared" si="56"/>
        <v>0</v>
      </c>
      <c r="Q179" s="254"/>
      <c r="R179" s="8">
        <f t="shared" si="57"/>
        <v>0</v>
      </c>
      <c r="S179" s="8">
        <f t="shared" si="58"/>
        <v>0</v>
      </c>
    </row>
    <row r="180" spans="2:19" x14ac:dyDescent="0.35">
      <c r="B180" s="153" t="str">
        <f>+'CLIN Detail list'!P182</f>
        <v>5.6.11.8    Site Acceptance Test</v>
      </c>
      <c r="C180" s="201"/>
      <c r="D180" s="120"/>
      <c r="E180" s="121"/>
      <c r="F180" s="121"/>
      <c r="G180" s="41"/>
      <c r="H180" s="124"/>
      <c r="I180" s="120"/>
      <c r="J180" s="120"/>
      <c r="K180" s="193"/>
      <c r="L180" s="193"/>
      <c r="M180" s="193"/>
      <c r="N180" s="193"/>
      <c r="O180" s="193"/>
      <c r="P180" s="6">
        <f t="shared" si="56"/>
        <v>0</v>
      </c>
      <c r="Q180" s="254"/>
      <c r="R180" s="8">
        <f t="shared" si="57"/>
        <v>0</v>
      </c>
      <c r="S180" s="8">
        <f t="shared" si="58"/>
        <v>0</v>
      </c>
    </row>
    <row r="181" spans="2:19" x14ac:dyDescent="0.35">
      <c r="B181" s="237" t="str">
        <f>+'CLIN Detail list'!P183</f>
        <v>5.6.12    SER 12 : CAOC Torrejon</v>
      </c>
      <c r="C181" s="134"/>
      <c r="D181" s="126"/>
      <c r="E181" s="127"/>
      <c r="F181" s="127"/>
      <c r="G181" s="128"/>
      <c r="H181" s="129"/>
      <c r="I181" s="126"/>
      <c r="J181" s="126"/>
      <c r="K181" s="188"/>
      <c r="L181" s="188"/>
      <c r="M181" s="188"/>
      <c r="N181" s="188"/>
      <c r="O181" s="188"/>
      <c r="P181" s="130"/>
      <c r="Q181" s="131"/>
      <c r="R181" s="241"/>
      <c r="S181" s="233">
        <f>SUBTOTAL(9,S182:S189)</f>
        <v>0</v>
      </c>
    </row>
    <row r="182" spans="2:19" x14ac:dyDescent="0.35">
      <c r="B182" s="153" t="str">
        <f>+'CLIN Detail list'!P184</f>
        <v>5.6.12.1    Pre Migration Meeting</v>
      </c>
      <c r="C182" s="201"/>
      <c r="D182" s="120"/>
      <c r="E182" s="121"/>
      <c r="F182" s="121"/>
      <c r="G182" s="41"/>
      <c r="H182" s="124"/>
      <c r="I182" s="120"/>
      <c r="J182" s="120"/>
      <c r="K182" s="193"/>
      <c r="L182" s="193"/>
      <c r="M182" s="193"/>
      <c r="N182" s="193"/>
      <c r="O182" s="193"/>
      <c r="P182" s="6">
        <f t="shared" ref="P182:P189" si="59">SUMPRODUCT(E182:G182,H182:J182)</f>
        <v>0</v>
      </c>
      <c r="Q182" s="254"/>
      <c r="R182" s="8">
        <f t="shared" ref="R182:R189" si="60">(P182+Q182)*$W$4</f>
        <v>0</v>
      </c>
      <c r="S182" s="8">
        <f t="shared" ref="S182:S189" si="61">P182+R182+Q182</f>
        <v>0</v>
      </c>
    </row>
    <row r="183" spans="2:19" x14ac:dyDescent="0.35">
      <c r="B183" s="153" t="str">
        <f>+'CLIN Detail list'!P185</f>
        <v>5.6.12.2    Site Survey (IKM Tools)</v>
      </c>
      <c r="C183" s="201"/>
      <c r="D183" s="120"/>
      <c r="E183" s="121"/>
      <c r="F183" s="121"/>
      <c r="G183" s="41"/>
      <c r="H183" s="124"/>
      <c r="I183" s="120"/>
      <c r="J183" s="120"/>
      <c r="K183" s="193"/>
      <c r="L183" s="193"/>
      <c r="M183" s="193"/>
      <c r="N183" s="193"/>
      <c r="O183" s="193"/>
      <c r="P183" s="6">
        <f t="shared" si="59"/>
        <v>0</v>
      </c>
      <c r="Q183" s="254"/>
      <c r="R183" s="8">
        <f t="shared" si="60"/>
        <v>0</v>
      </c>
      <c r="S183" s="8">
        <f t="shared" si="61"/>
        <v>0</v>
      </c>
    </row>
    <row r="184" spans="2:19" x14ac:dyDescent="0.35">
      <c r="B184" s="153" t="str">
        <f>+'CLIN Detail list'!P186</f>
        <v>5.6.12.3    Support Site Activation (ON &amp; PBN)</v>
      </c>
      <c r="C184" s="201"/>
      <c r="D184" s="120"/>
      <c r="E184" s="121"/>
      <c r="F184" s="121"/>
      <c r="G184" s="41"/>
      <c r="H184" s="124"/>
      <c r="I184" s="120"/>
      <c r="J184" s="120"/>
      <c r="K184" s="193"/>
      <c r="L184" s="193"/>
      <c r="M184" s="193"/>
      <c r="N184" s="193"/>
      <c r="O184" s="193"/>
      <c r="P184" s="6">
        <f t="shared" si="59"/>
        <v>0</v>
      </c>
      <c r="Q184" s="254"/>
      <c r="R184" s="8">
        <f t="shared" si="60"/>
        <v>0</v>
      </c>
      <c r="S184" s="8">
        <f t="shared" si="61"/>
        <v>0</v>
      </c>
    </row>
    <row r="185" spans="2:19" x14ac:dyDescent="0.35">
      <c r="B185" s="153" t="str">
        <f>+'CLIN Detail list'!P187</f>
        <v>5.6.12.4    Migration Tool configuration / customization</v>
      </c>
      <c r="C185" s="201"/>
      <c r="D185" s="120"/>
      <c r="E185" s="121"/>
      <c r="F185" s="121"/>
      <c r="G185" s="41"/>
      <c r="H185" s="124"/>
      <c r="I185" s="120"/>
      <c r="J185" s="120"/>
      <c r="K185" s="193"/>
      <c r="L185" s="193"/>
      <c r="M185" s="193"/>
      <c r="N185" s="193"/>
      <c r="O185" s="193"/>
      <c r="P185" s="6">
        <f t="shared" si="59"/>
        <v>0</v>
      </c>
      <c r="Q185" s="254"/>
      <c r="R185" s="8">
        <f t="shared" si="60"/>
        <v>0</v>
      </c>
      <c r="S185" s="8">
        <f t="shared" si="61"/>
        <v>0</v>
      </c>
    </row>
    <row r="186" spans="2:19" x14ac:dyDescent="0.35">
      <c r="B186" s="153" t="str">
        <f>+'CLIN Detail list'!P188</f>
        <v xml:space="preserve">5.6.12.5    Data Migration </v>
      </c>
      <c r="C186" s="201"/>
      <c r="D186" s="120"/>
      <c r="E186" s="121"/>
      <c r="F186" s="121"/>
      <c r="G186" s="41"/>
      <c r="H186" s="124"/>
      <c r="I186" s="120"/>
      <c r="J186" s="120"/>
      <c r="K186" s="193"/>
      <c r="L186" s="193"/>
      <c r="M186" s="193"/>
      <c r="N186" s="193"/>
      <c r="O186" s="193"/>
      <c r="P186" s="6">
        <f t="shared" si="59"/>
        <v>0</v>
      </c>
      <c r="Q186" s="254"/>
      <c r="R186" s="8">
        <f t="shared" si="60"/>
        <v>0</v>
      </c>
      <c r="S186" s="8">
        <f t="shared" si="61"/>
        <v>0</v>
      </c>
    </row>
    <row r="187" spans="2:19" x14ac:dyDescent="0.35">
      <c r="B187" s="153" t="str">
        <f>+'CLIN Detail list'!P189</f>
        <v>5.6.12.6    Post Migration Information Assurance Test</v>
      </c>
      <c r="C187" s="201"/>
      <c r="D187" s="120"/>
      <c r="E187" s="121"/>
      <c r="F187" s="121"/>
      <c r="G187" s="41"/>
      <c r="H187" s="124"/>
      <c r="I187" s="120"/>
      <c r="J187" s="120"/>
      <c r="K187" s="193"/>
      <c r="L187" s="193"/>
      <c r="M187" s="193"/>
      <c r="N187" s="193"/>
      <c r="O187" s="193"/>
      <c r="P187" s="6">
        <f t="shared" si="59"/>
        <v>0</v>
      </c>
      <c r="Q187" s="254"/>
      <c r="R187" s="8">
        <f t="shared" si="60"/>
        <v>0</v>
      </c>
      <c r="S187" s="8">
        <f t="shared" si="61"/>
        <v>0</v>
      </c>
    </row>
    <row r="188" spans="2:19" x14ac:dyDescent="0.35">
      <c r="B188" s="153" t="str">
        <f>+'CLIN Detail list'!P190</f>
        <v>5.6.12.7    Performance Tests, Test</v>
      </c>
      <c r="C188" s="201"/>
      <c r="D188" s="120"/>
      <c r="E188" s="121"/>
      <c r="F188" s="121"/>
      <c r="G188" s="41"/>
      <c r="H188" s="124"/>
      <c r="I188" s="120"/>
      <c r="J188" s="120"/>
      <c r="K188" s="193"/>
      <c r="L188" s="193"/>
      <c r="M188" s="193"/>
      <c r="N188" s="193"/>
      <c r="O188" s="193"/>
      <c r="P188" s="6">
        <f t="shared" si="59"/>
        <v>0</v>
      </c>
      <c r="Q188" s="254"/>
      <c r="R188" s="8">
        <f t="shared" si="60"/>
        <v>0</v>
      </c>
      <c r="S188" s="8">
        <f t="shared" si="61"/>
        <v>0</v>
      </c>
    </row>
    <row r="189" spans="2:19" x14ac:dyDescent="0.35">
      <c r="B189" s="153" t="str">
        <f>+'CLIN Detail list'!P191</f>
        <v>5.6.12.8    Site Acceptance Test</v>
      </c>
      <c r="C189" s="201"/>
      <c r="D189" s="120"/>
      <c r="E189" s="121"/>
      <c r="F189" s="121"/>
      <c r="G189" s="41"/>
      <c r="H189" s="124"/>
      <c r="I189" s="120"/>
      <c r="J189" s="120"/>
      <c r="K189" s="193"/>
      <c r="L189" s="193"/>
      <c r="M189" s="193"/>
      <c r="N189" s="193"/>
      <c r="O189" s="193"/>
      <c r="P189" s="6">
        <f t="shared" si="59"/>
        <v>0</v>
      </c>
      <c r="Q189" s="254"/>
      <c r="R189" s="8">
        <f t="shared" si="60"/>
        <v>0</v>
      </c>
      <c r="S189" s="8">
        <f t="shared" si="61"/>
        <v>0</v>
      </c>
    </row>
    <row r="190" spans="2:19" x14ac:dyDescent="0.35">
      <c r="B190" s="237" t="str">
        <f>+'CLIN Detail list'!P192</f>
        <v>5.6.13    SER 13 : CAOC Udem</v>
      </c>
      <c r="C190" s="134"/>
      <c r="D190" s="126"/>
      <c r="E190" s="127"/>
      <c r="F190" s="127"/>
      <c r="G190" s="128"/>
      <c r="H190" s="129"/>
      <c r="I190" s="126"/>
      <c r="J190" s="126"/>
      <c r="K190" s="188"/>
      <c r="L190" s="188"/>
      <c r="M190" s="188"/>
      <c r="N190" s="188"/>
      <c r="O190" s="188"/>
      <c r="P190" s="130"/>
      <c r="Q190" s="131"/>
      <c r="R190" s="241"/>
      <c r="S190" s="233">
        <f>SUBTOTAL(9,S191:S198)</f>
        <v>0</v>
      </c>
    </row>
    <row r="191" spans="2:19" x14ac:dyDescent="0.35">
      <c r="B191" s="153" t="str">
        <f>+'CLIN Detail list'!P193</f>
        <v>5.6.13.1    Pre Migration Meeting</v>
      </c>
      <c r="C191" s="201"/>
      <c r="D191" s="120"/>
      <c r="E191" s="121"/>
      <c r="F191" s="121"/>
      <c r="G191" s="41"/>
      <c r="H191" s="124"/>
      <c r="I191" s="120"/>
      <c r="J191" s="120"/>
      <c r="K191" s="193"/>
      <c r="L191" s="193"/>
      <c r="M191" s="193"/>
      <c r="N191" s="193"/>
      <c r="O191" s="193"/>
      <c r="P191" s="6">
        <f t="shared" ref="P191:P198" si="62">SUMPRODUCT(E191:G191,H191:J191)</f>
        <v>0</v>
      </c>
      <c r="Q191" s="254"/>
      <c r="R191" s="8">
        <f t="shared" ref="R191:R198" si="63">(P191+Q191)*$W$4</f>
        <v>0</v>
      </c>
      <c r="S191" s="8">
        <f t="shared" ref="S191:S198" si="64">P191+R191+Q191</f>
        <v>0</v>
      </c>
    </row>
    <row r="192" spans="2:19" x14ac:dyDescent="0.35">
      <c r="B192" s="153" t="str">
        <f>+'CLIN Detail list'!P194</f>
        <v>5.6.13.2    Site Survey (IKM Tools)</v>
      </c>
      <c r="C192" s="201"/>
      <c r="D192" s="120"/>
      <c r="E192" s="121"/>
      <c r="F192" s="121"/>
      <c r="G192" s="41"/>
      <c r="H192" s="124"/>
      <c r="I192" s="120"/>
      <c r="J192" s="120"/>
      <c r="K192" s="193"/>
      <c r="L192" s="193"/>
      <c r="M192" s="193"/>
      <c r="N192" s="193"/>
      <c r="O192" s="193"/>
      <c r="P192" s="6">
        <f t="shared" si="62"/>
        <v>0</v>
      </c>
      <c r="Q192" s="254"/>
      <c r="R192" s="8">
        <f t="shared" si="63"/>
        <v>0</v>
      </c>
      <c r="S192" s="8">
        <f t="shared" si="64"/>
        <v>0</v>
      </c>
    </row>
    <row r="193" spans="2:19" x14ac:dyDescent="0.35">
      <c r="B193" s="153" t="str">
        <f>+'CLIN Detail list'!P195</f>
        <v>5.6.13.3    Support Site Activation (ON &amp; PBN)</v>
      </c>
      <c r="C193" s="201"/>
      <c r="D193" s="120"/>
      <c r="E193" s="121"/>
      <c r="F193" s="121"/>
      <c r="G193" s="41"/>
      <c r="H193" s="124"/>
      <c r="I193" s="120"/>
      <c r="J193" s="120"/>
      <c r="K193" s="193"/>
      <c r="L193" s="193"/>
      <c r="M193" s="193"/>
      <c r="N193" s="193"/>
      <c r="O193" s="193"/>
      <c r="P193" s="6">
        <f t="shared" si="62"/>
        <v>0</v>
      </c>
      <c r="Q193" s="254"/>
      <c r="R193" s="8">
        <f t="shared" si="63"/>
        <v>0</v>
      </c>
      <c r="S193" s="8">
        <f t="shared" si="64"/>
        <v>0</v>
      </c>
    </row>
    <row r="194" spans="2:19" x14ac:dyDescent="0.35">
      <c r="B194" s="153" t="str">
        <f>+'CLIN Detail list'!P196</f>
        <v>5.6.13.4    Migration Tool configuration / customization</v>
      </c>
      <c r="C194" s="201"/>
      <c r="D194" s="120"/>
      <c r="E194" s="121"/>
      <c r="F194" s="121"/>
      <c r="G194" s="41"/>
      <c r="H194" s="124"/>
      <c r="I194" s="120"/>
      <c r="J194" s="120"/>
      <c r="K194" s="193"/>
      <c r="L194" s="193"/>
      <c r="M194" s="193"/>
      <c r="N194" s="193"/>
      <c r="O194" s="193"/>
      <c r="P194" s="6">
        <f t="shared" si="62"/>
        <v>0</v>
      </c>
      <c r="Q194" s="254"/>
      <c r="R194" s="8">
        <f t="shared" si="63"/>
        <v>0</v>
      </c>
      <c r="S194" s="8">
        <f t="shared" si="64"/>
        <v>0</v>
      </c>
    </row>
    <row r="195" spans="2:19" x14ac:dyDescent="0.35">
      <c r="B195" s="153" t="str">
        <f>+'CLIN Detail list'!P197</f>
        <v xml:space="preserve">5.6.13.5    Data Migration </v>
      </c>
      <c r="C195" s="201"/>
      <c r="D195" s="120"/>
      <c r="E195" s="121"/>
      <c r="F195" s="121"/>
      <c r="G195" s="41"/>
      <c r="H195" s="124"/>
      <c r="I195" s="120"/>
      <c r="J195" s="120"/>
      <c r="K195" s="193"/>
      <c r="L195" s="193"/>
      <c r="M195" s="193"/>
      <c r="N195" s="193"/>
      <c r="O195" s="193"/>
      <c r="P195" s="6">
        <f t="shared" si="62"/>
        <v>0</v>
      </c>
      <c r="Q195" s="254"/>
      <c r="R195" s="8">
        <f t="shared" si="63"/>
        <v>0</v>
      </c>
      <c r="S195" s="8">
        <f t="shared" si="64"/>
        <v>0</v>
      </c>
    </row>
    <row r="196" spans="2:19" x14ac:dyDescent="0.35">
      <c r="B196" s="153" t="str">
        <f>+'CLIN Detail list'!P198</f>
        <v>5.6.13.6    Post Migration Information Assurance Test</v>
      </c>
      <c r="C196" s="201"/>
      <c r="D196" s="120"/>
      <c r="E196" s="121"/>
      <c r="F196" s="121"/>
      <c r="G196" s="41"/>
      <c r="H196" s="124"/>
      <c r="I196" s="120"/>
      <c r="J196" s="120"/>
      <c r="K196" s="193"/>
      <c r="L196" s="193"/>
      <c r="M196" s="193"/>
      <c r="N196" s="193"/>
      <c r="O196" s="193"/>
      <c r="P196" s="6">
        <f t="shared" si="62"/>
        <v>0</v>
      </c>
      <c r="Q196" s="254"/>
      <c r="R196" s="8">
        <f t="shared" si="63"/>
        <v>0</v>
      </c>
      <c r="S196" s="8">
        <f t="shared" si="64"/>
        <v>0</v>
      </c>
    </row>
    <row r="197" spans="2:19" x14ac:dyDescent="0.35">
      <c r="B197" s="153" t="str">
        <f>+'CLIN Detail list'!P199</f>
        <v>5.6.13.7    Performance Tests, Test</v>
      </c>
      <c r="C197" s="201"/>
      <c r="D197" s="120"/>
      <c r="E197" s="121"/>
      <c r="F197" s="121"/>
      <c r="G197" s="41"/>
      <c r="H197" s="124"/>
      <c r="I197" s="120"/>
      <c r="J197" s="120"/>
      <c r="K197" s="193"/>
      <c r="L197" s="193"/>
      <c r="M197" s="193"/>
      <c r="N197" s="193"/>
      <c r="O197" s="193"/>
      <c r="P197" s="6">
        <f t="shared" si="62"/>
        <v>0</v>
      </c>
      <c r="Q197" s="254"/>
      <c r="R197" s="8">
        <f t="shared" si="63"/>
        <v>0</v>
      </c>
      <c r="S197" s="8">
        <f t="shared" si="64"/>
        <v>0</v>
      </c>
    </row>
    <row r="198" spans="2:19" x14ac:dyDescent="0.35">
      <c r="B198" s="153" t="str">
        <f>+'CLIN Detail list'!P200</f>
        <v>5.6.13.8    Site Acceptance Test</v>
      </c>
      <c r="C198" s="201"/>
      <c r="D198" s="120"/>
      <c r="E198" s="121"/>
      <c r="F198" s="121"/>
      <c r="G198" s="41"/>
      <c r="H198" s="124"/>
      <c r="I198" s="120"/>
      <c r="J198" s="120"/>
      <c r="K198" s="193"/>
      <c r="L198" s="193"/>
      <c r="M198" s="193"/>
      <c r="N198" s="193"/>
      <c r="O198" s="193"/>
      <c r="P198" s="6">
        <f t="shared" si="62"/>
        <v>0</v>
      </c>
      <c r="Q198" s="254"/>
      <c r="R198" s="8">
        <f t="shared" si="63"/>
        <v>0</v>
      </c>
      <c r="S198" s="8">
        <f t="shared" si="64"/>
        <v>0</v>
      </c>
    </row>
    <row r="199" spans="2:19" x14ac:dyDescent="0.35">
      <c r="B199" s="237" t="str">
        <f>+'CLIN Detail list'!P201</f>
        <v>5.6.14    SER 14 : DACCC Poggio Renatico</v>
      </c>
      <c r="C199" s="134"/>
      <c r="D199" s="126"/>
      <c r="E199" s="127"/>
      <c r="F199" s="127"/>
      <c r="G199" s="128"/>
      <c r="H199" s="129"/>
      <c r="I199" s="126"/>
      <c r="J199" s="126"/>
      <c r="K199" s="188"/>
      <c r="L199" s="188"/>
      <c r="M199" s="188"/>
      <c r="N199" s="188"/>
      <c r="O199" s="188"/>
      <c r="P199" s="130"/>
      <c r="Q199" s="131"/>
      <c r="R199" s="241"/>
      <c r="S199" s="233">
        <f>SUBTOTAL(9,S200:S207)</f>
        <v>0</v>
      </c>
    </row>
    <row r="200" spans="2:19" x14ac:dyDescent="0.35">
      <c r="B200" s="153" t="str">
        <f>+'CLIN Detail list'!P202</f>
        <v>5.6.14.1    Pre Migration Meeting</v>
      </c>
      <c r="C200" s="201"/>
      <c r="D200" s="120"/>
      <c r="E200" s="121"/>
      <c r="F200" s="121"/>
      <c r="G200" s="41"/>
      <c r="H200" s="124"/>
      <c r="I200" s="120"/>
      <c r="J200" s="120"/>
      <c r="K200" s="193"/>
      <c r="L200" s="193"/>
      <c r="M200" s="193"/>
      <c r="N200" s="193"/>
      <c r="O200" s="193"/>
      <c r="P200" s="6">
        <f t="shared" ref="P200:P207" si="65">SUMPRODUCT(E200:G200,H200:J200)</f>
        <v>0</v>
      </c>
      <c r="Q200" s="254"/>
      <c r="R200" s="8">
        <f t="shared" ref="R200:R207" si="66">(P200+Q200)*$W$4</f>
        <v>0</v>
      </c>
      <c r="S200" s="8">
        <f t="shared" ref="S200:S207" si="67">P200+R200+Q200</f>
        <v>0</v>
      </c>
    </row>
    <row r="201" spans="2:19" x14ac:dyDescent="0.35">
      <c r="B201" s="153" t="str">
        <f>+'CLIN Detail list'!P203</f>
        <v>5.6.14.2    Site Survey (IKM Tools)</v>
      </c>
      <c r="C201" s="201"/>
      <c r="D201" s="120"/>
      <c r="E201" s="121"/>
      <c r="F201" s="121"/>
      <c r="G201" s="41"/>
      <c r="H201" s="124"/>
      <c r="I201" s="120"/>
      <c r="J201" s="120"/>
      <c r="K201" s="193"/>
      <c r="L201" s="193"/>
      <c r="M201" s="193"/>
      <c r="N201" s="193"/>
      <c r="O201" s="193"/>
      <c r="P201" s="6">
        <f t="shared" si="65"/>
        <v>0</v>
      </c>
      <c r="Q201" s="254"/>
      <c r="R201" s="8">
        <f t="shared" si="66"/>
        <v>0</v>
      </c>
      <c r="S201" s="8">
        <f t="shared" si="67"/>
        <v>0</v>
      </c>
    </row>
    <row r="202" spans="2:19" x14ac:dyDescent="0.35">
      <c r="B202" s="153" t="str">
        <f>+'CLIN Detail list'!P204</f>
        <v>5.6.14.3    Support Site Activation (ON &amp; PBN)</v>
      </c>
      <c r="C202" s="201"/>
      <c r="D202" s="120"/>
      <c r="E202" s="121"/>
      <c r="F202" s="121"/>
      <c r="G202" s="41"/>
      <c r="H202" s="124"/>
      <c r="I202" s="120"/>
      <c r="J202" s="120"/>
      <c r="K202" s="193"/>
      <c r="L202" s="193"/>
      <c r="M202" s="193"/>
      <c r="N202" s="193"/>
      <c r="O202" s="193"/>
      <c r="P202" s="6">
        <f t="shared" si="65"/>
        <v>0</v>
      </c>
      <c r="Q202" s="254"/>
      <c r="R202" s="8">
        <f t="shared" si="66"/>
        <v>0</v>
      </c>
      <c r="S202" s="8">
        <f t="shared" si="67"/>
        <v>0</v>
      </c>
    </row>
    <row r="203" spans="2:19" x14ac:dyDescent="0.35">
      <c r="B203" s="153" t="str">
        <f>+'CLIN Detail list'!P205</f>
        <v>5.6.14.4    Migration Tool configuration / customization</v>
      </c>
      <c r="C203" s="201"/>
      <c r="D203" s="120"/>
      <c r="E203" s="121"/>
      <c r="F203" s="121"/>
      <c r="G203" s="41"/>
      <c r="H203" s="124"/>
      <c r="I203" s="120"/>
      <c r="J203" s="120"/>
      <c r="K203" s="193"/>
      <c r="L203" s="193"/>
      <c r="M203" s="193"/>
      <c r="N203" s="193"/>
      <c r="O203" s="193"/>
      <c r="P203" s="6">
        <f t="shared" si="65"/>
        <v>0</v>
      </c>
      <c r="Q203" s="254"/>
      <c r="R203" s="8">
        <f t="shared" si="66"/>
        <v>0</v>
      </c>
      <c r="S203" s="8">
        <f t="shared" si="67"/>
        <v>0</v>
      </c>
    </row>
    <row r="204" spans="2:19" x14ac:dyDescent="0.35">
      <c r="B204" s="153" t="str">
        <f>+'CLIN Detail list'!P206</f>
        <v xml:space="preserve">5.6.14.5    Data Migration </v>
      </c>
      <c r="C204" s="201"/>
      <c r="D204" s="120"/>
      <c r="E204" s="121"/>
      <c r="F204" s="121"/>
      <c r="G204" s="41"/>
      <c r="H204" s="124"/>
      <c r="I204" s="120"/>
      <c r="J204" s="120"/>
      <c r="K204" s="193"/>
      <c r="L204" s="193"/>
      <c r="M204" s="193"/>
      <c r="N204" s="193"/>
      <c r="O204" s="193"/>
      <c r="P204" s="6">
        <f t="shared" si="65"/>
        <v>0</v>
      </c>
      <c r="Q204" s="254"/>
      <c r="R204" s="8">
        <f t="shared" si="66"/>
        <v>0</v>
      </c>
      <c r="S204" s="8">
        <f t="shared" si="67"/>
        <v>0</v>
      </c>
    </row>
    <row r="205" spans="2:19" x14ac:dyDescent="0.35">
      <c r="B205" s="153" t="str">
        <f>+'CLIN Detail list'!P207</f>
        <v>5.6.14.6    Post Migration Information Assurance Test</v>
      </c>
      <c r="C205" s="201"/>
      <c r="D205" s="120"/>
      <c r="E205" s="121"/>
      <c r="F205" s="121"/>
      <c r="G205" s="41"/>
      <c r="H205" s="124"/>
      <c r="I205" s="120"/>
      <c r="J205" s="120"/>
      <c r="K205" s="193"/>
      <c r="L205" s="193"/>
      <c r="M205" s="193"/>
      <c r="N205" s="193"/>
      <c r="O205" s="193"/>
      <c r="P205" s="6">
        <f t="shared" si="65"/>
        <v>0</v>
      </c>
      <c r="Q205" s="254"/>
      <c r="R205" s="8">
        <f t="shared" si="66"/>
        <v>0</v>
      </c>
      <c r="S205" s="8">
        <f t="shared" si="67"/>
        <v>0</v>
      </c>
    </row>
    <row r="206" spans="2:19" x14ac:dyDescent="0.35">
      <c r="B206" s="153" t="str">
        <f>+'CLIN Detail list'!P208</f>
        <v>5.6.14.7    Performance Tests, Test</v>
      </c>
      <c r="C206" s="201"/>
      <c r="D206" s="120"/>
      <c r="E206" s="121"/>
      <c r="F206" s="121"/>
      <c r="G206" s="41"/>
      <c r="H206" s="124"/>
      <c r="I206" s="120"/>
      <c r="J206" s="120"/>
      <c r="K206" s="193"/>
      <c r="L206" s="193"/>
      <c r="M206" s="193"/>
      <c r="N206" s="193"/>
      <c r="O206" s="193"/>
      <c r="P206" s="6">
        <f t="shared" si="65"/>
        <v>0</v>
      </c>
      <c r="Q206" s="254"/>
      <c r="R206" s="8">
        <f t="shared" si="66"/>
        <v>0</v>
      </c>
      <c r="S206" s="8">
        <f t="shared" si="67"/>
        <v>0</v>
      </c>
    </row>
    <row r="207" spans="2:19" x14ac:dyDescent="0.35">
      <c r="B207" s="153" t="str">
        <f>+'CLIN Detail list'!P209</f>
        <v>5.6.14.8    Site Acceptance Test</v>
      </c>
      <c r="C207" s="201"/>
      <c r="D207" s="120"/>
      <c r="E207" s="121"/>
      <c r="F207" s="121"/>
      <c r="G207" s="41"/>
      <c r="H207" s="124"/>
      <c r="I207" s="120"/>
      <c r="J207" s="120"/>
      <c r="K207" s="193"/>
      <c r="L207" s="193"/>
      <c r="M207" s="193"/>
      <c r="N207" s="193"/>
      <c r="O207" s="193"/>
      <c r="P207" s="6">
        <f t="shared" si="65"/>
        <v>0</v>
      </c>
      <c r="Q207" s="254"/>
      <c r="R207" s="8">
        <f t="shared" si="66"/>
        <v>0</v>
      </c>
      <c r="S207" s="8">
        <f t="shared" si="67"/>
        <v>0</v>
      </c>
    </row>
    <row r="208" spans="2:19" x14ac:dyDescent="0.35">
      <c r="B208" s="237" t="str">
        <f>+'CLIN Detail list'!P210</f>
        <v>5.6.15    SER 15 : HQ 1 NSB Wesel</v>
      </c>
      <c r="C208" s="134"/>
      <c r="D208" s="126"/>
      <c r="E208" s="127"/>
      <c r="F208" s="127"/>
      <c r="G208" s="128"/>
      <c r="H208" s="129"/>
      <c r="I208" s="126"/>
      <c r="J208" s="126"/>
      <c r="K208" s="188"/>
      <c r="L208" s="188"/>
      <c r="M208" s="188"/>
      <c r="N208" s="188"/>
      <c r="O208" s="188"/>
      <c r="P208" s="130"/>
      <c r="Q208" s="131"/>
      <c r="R208" s="241"/>
      <c r="S208" s="233">
        <f>SUBTOTAL(9,S209:S216)</f>
        <v>0</v>
      </c>
    </row>
    <row r="209" spans="2:19" x14ac:dyDescent="0.35">
      <c r="B209" s="153" t="str">
        <f>+'CLIN Detail list'!P211</f>
        <v>5.6.15.1    Pre Migration Meeting</v>
      </c>
      <c r="C209" s="201"/>
      <c r="D209" s="120"/>
      <c r="E209" s="121"/>
      <c r="F209" s="121"/>
      <c r="G209" s="41"/>
      <c r="H209" s="124"/>
      <c r="I209" s="120"/>
      <c r="J209" s="120"/>
      <c r="K209" s="193"/>
      <c r="L209" s="193"/>
      <c r="M209" s="193"/>
      <c r="N209" s="193"/>
      <c r="O209" s="193"/>
      <c r="P209" s="6">
        <f t="shared" ref="P209:P216" si="68">SUMPRODUCT(E209:G209,H209:J209)</f>
        <v>0</v>
      </c>
      <c r="Q209" s="254"/>
      <c r="R209" s="8">
        <f t="shared" ref="R209:R216" si="69">(P209+Q209)*$W$4</f>
        <v>0</v>
      </c>
      <c r="S209" s="8">
        <f t="shared" ref="S209:S216" si="70">P209+R209+Q209</f>
        <v>0</v>
      </c>
    </row>
    <row r="210" spans="2:19" x14ac:dyDescent="0.35">
      <c r="B210" s="153" t="str">
        <f>+'CLIN Detail list'!P212</f>
        <v>5.6.15.2    Site Survey (IKM Tools)</v>
      </c>
      <c r="C210" s="201"/>
      <c r="D210" s="120"/>
      <c r="E210" s="121"/>
      <c r="F210" s="121"/>
      <c r="G210" s="41"/>
      <c r="H210" s="124"/>
      <c r="I210" s="120"/>
      <c r="J210" s="120"/>
      <c r="K210" s="193"/>
      <c r="L210" s="193"/>
      <c r="M210" s="193"/>
      <c r="N210" s="193"/>
      <c r="O210" s="193"/>
      <c r="P210" s="6">
        <f t="shared" si="68"/>
        <v>0</v>
      </c>
      <c r="Q210" s="254"/>
      <c r="R210" s="8">
        <f t="shared" si="69"/>
        <v>0</v>
      </c>
      <c r="S210" s="8">
        <f t="shared" si="70"/>
        <v>0</v>
      </c>
    </row>
    <row r="211" spans="2:19" x14ac:dyDescent="0.35">
      <c r="B211" s="153" t="str">
        <f>+'CLIN Detail list'!P213</f>
        <v>5.6.15.3    Support Site Activation (ON &amp; PBN)</v>
      </c>
      <c r="C211" s="201"/>
      <c r="D211" s="120"/>
      <c r="E211" s="121"/>
      <c r="F211" s="121"/>
      <c r="G211" s="41"/>
      <c r="H211" s="124"/>
      <c r="I211" s="120"/>
      <c r="J211" s="120"/>
      <c r="K211" s="193"/>
      <c r="L211" s="193"/>
      <c r="M211" s="193"/>
      <c r="N211" s="193"/>
      <c r="O211" s="193"/>
      <c r="P211" s="6">
        <f t="shared" si="68"/>
        <v>0</v>
      </c>
      <c r="Q211" s="254"/>
      <c r="R211" s="8">
        <f t="shared" si="69"/>
        <v>0</v>
      </c>
      <c r="S211" s="8">
        <f t="shared" si="70"/>
        <v>0</v>
      </c>
    </row>
    <row r="212" spans="2:19" x14ac:dyDescent="0.35">
      <c r="B212" s="153" t="str">
        <f>+'CLIN Detail list'!P214</f>
        <v>5.6.15.4    Migration Tool configuration / customization</v>
      </c>
      <c r="C212" s="201"/>
      <c r="D212" s="120"/>
      <c r="E212" s="121"/>
      <c r="F212" s="121"/>
      <c r="G212" s="41"/>
      <c r="H212" s="124"/>
      <c r="I212" s="120"/>
      <c r="J212" s="120"/>
      <c r="K212" s="193"/>
      <c r="L212" s="193"/>
      <c r="M212" s="193"/>
      <c r="N212" s="193"/>
      <c r="O212" s="193"/>
      <c r="P212" s="6">
        <f t="shared" si="68"/>
        <v>0</v>
      </c>
      <c r="Q212" s="254"/>
      <c r="R212" s="8">
        <f t="shared" si="69"/>
        <v>0</v>
      </c>
      <c r="S212" s="8">
        <f t="shared" si="70"/>
        <v>0</v>
      </c>
    </row>
    <row r="213" spans="2:19" x14ac:dyDescent="0.35">
      <c r="B213" s="153" t="str">
        <f>+'CLIN Detail list'!P215</f>
        <v xml:space="preserve">5.6.15.5    Data Migration </v>
      </c>
      <c r="C213" s="201"/>
      <c r="D213" s="120"/>
      <c r="E213" s="121"/>
      <c r="F213" s="121"/>
      <c r="G213" s="41"/>
      <c r="H213" s="124"/>
      <c r="I213" s="120"/>
      <c r="J213" s="120"/>
      <c r="K213" s="193"/>
      <c r="L213" s="193"/>
      <c r="M213" s="193"/>
      <c r="N213" s="193"/>
      <c r="O213" s="193"/>
      <c r="P213" s="6">
        <f t="shared" si="68"/>
        <v>0</v>
      </c>
      <c r="Q213" s="254"/>
      <c r="R213" s="8">
        <f t="shared" si="69"/>
        <v>0</v>
      </c>
      <c r="S213" s="8">
        <f t="shared" si="70"/>
        <v>0</v>
      </c>
    </row>
    <row r="214" spans="2:19" x14ac:dyDescent="0.35">
      <c r="B214" s="153" t="str">
        <f>+'CLIN Detail list'!P216</f>
        <v>5.6.15.6    Post Migration Information Assurance Test</v>
      </c>
      <c r="C214" s="201"/>
      <c r="D214" s="120"/>
      <c r="E214" s="121"/>
      <c r="F214" s="121"/>
      <c r="G214" s="41"/>
      <c r="H214" s="124"/>
      <c r="I214" s="120"/>
      <c r="J214" s="120"/>
      <c r="K214" s="193"/>
      <c r="L214" s="193"/>
      <c r="M214" s="193"/>
      <c r="N214" s="193"/>
      <c r="O214" s="193"/>
      <c r="P214" s="6">
        <f t="shared" si="68"/>
        <v>0</v>
      </c>
      <c r="Q214" s="254"/>
      <c r="R214" s="8">
        <f t="shared" si="69"/>
        <v>0</v>
      </c>
      <c r="S214" s="8">
        <f t="shared" si="70"/>
        <v>0</v>
      </c>
    </row>
    <row r="215" spans="2:19" x14ac:dyDescent="0.35">
      <c r="B215" s="153" t="str">
        <f>+'CLIN Detail list'!P217</f>
        <v>5.6.15.7    Performance Tests, Test</v>
      </c>
      <c r="C215" s="201"/>
      <c r="D215" s="120"/>
      <c r="E215" s="121"/>
      <c r="F215" s="121"/>
      <c r="G215" s="41"/>
      <c r="H215" s="124"/>
      <c r="I215" s="120"/>
      <c r="J215" s="120"/>
      <c r="K215" s="193"/>
      <c r="L215" s="193"/>
      <c r="M215" s="193"/>
      <c r="N215" s="193"/>
      <c r="O215" s="193"/>
      <c r="P215" s="6">
        <f t="shared" si="68"/>
        <v>0</v>
      </c>
      <c r="Q215" s="254"/>
      <c r="R215" s="8">
        <f t="shared" si="69"/>
        <v>0</v>
      </c>
      <c r="S215" s="8">
        <f t="shared" si="70"/>
        <v>0</v>
      </c>
    </row>
    <row r="216" spans="2:19" x14ac:dyDescent="0.35">
      <c r="B216" s="153" t="str">
        <f>+'CLIN Detail list'!P218</f>
        <v>5.6.15.8    Site Acceptance Test</v>
      </c>
      <c r="C216" s="201"/>
      <c r="D216" s="120"/>
      <c r="E216" s="121"/>
      <c r="F216" s="121"/>
      <c r="G216" s="41"/>
      <c r="H216" s="124"/>
      <c r="I216" s="120"/>
      <c r="J216" s="120"/>
      <c r="K216" s="193"/>
      <c r="L216" s="193"/>
      <c r="M216" s="193"/>
      <c r="N216" s="193"/>
      <c r="O216" s="193"/>
      <c r="P216" s="6">
        <f t="shared" si="68"/>
        <v>0</v>
      </c>
      <c r="Q216" s="254"/>
      <c r="R216" s="8">
        <f t="shared" si="69"/>
        <v>0</v>
      </c>
      <c r="S216" s="8">
        <f t="shared" si="70"/>
        <v>0</v>
      </c>
    </row>
    <row r="217" spans="2:19" x14ac:dyDescent="0.35">
      <c r="B217" s="237" t="str">
        <f>+'CLIN Detail list'!P219</f>
        <v>5.6.16    SER 16 : HQ 2 NSB Grazzanise</v>
      </c>
      <c r="C217" s="134"/>
      <c r="D217" s="126"/>
      <c r="E217" s="127"/>
      <c r="F217" s="127"/>
      <c r="G217" s="128"/>
      <c r="H217" s="129"/>
      <c r="I217" s="126"/>
      <c r="J217" s="126"/>
      <c r="K217" s="188"/>
      <c r="L217" s="188"/>
      <c r="M217" s="188"/>
      <c r="N217" s="188"/>
      <c r="O217" s="188"/>
      <c r="P217" s="130"/>
      <c r="Q217" s="131"/>
      <c r="R217" s="241"/>
      <c r="S217" s="233">
        <f>SUBTOTAL(9,S218:S225)</f>
        <v>0</v>
      </c>
    </row>
    <row r="218" spans="2:19" x14ac:dyDescent="0.35">
      <c r="B218" s="153" t="str">
        <f>+'CLIN Detail list'!P220</f>
        <v xml:space="preserve">5.6.16.1    Pre Migration Meeting </v>
      </c>
      <c r="C218" s="201"/>
      <c r="D218" s="120"/>
      <c r="E218" s="121"/>
      <c r="F218" s="121"/>
      <c r="G218" s="41"/>
      <c r="H218" s="124"/>
      <c r="I218" s="120"/>
      <c r="J218" s="120"/>
      <c r="K218" s="193"/>
      <c r="L218" s="193"/>
      <c r="M218" s="193"/>
      <c r="N218" s="193"/>
      <c r="O218" s="193"/>
      <c r="P218" s="6">
        <f t="shared" ref="P218:P225" si="71">SUMPRODUCT(E218:G218,H218:J218)</f>
        <v>0</v>
      </c>
      <c r="Q218" s="254"/>
      <c r="R218" s="8">
        <f t="shared" ref="R218:R225" si="72">(P218+Q218)*$W$4</f>
        <v>0</v>
      </c>
      <c r="S218" s="8">
        <f t="shared" ref="S218:S225" si="73">P218+R218+Q218</f>
        <v>0</v>
      </c>
    </row>
    <row r="219" spans="2:19" x14ac:dyDescent="0.35">
      <c r="B219" s="153" t="str">
        <f>+'CLIN Detail list'!P221</f>
        <v>5.6.16.2    Site Survey (IKM Tools)</v>
      </c>
      <c r="C219" s="201"/>
      <c r="D219" s="120"/>
      <c r="E219" s="121"/>
      <c r="F219" s="121"/>
      <c r="G219" s="41"/>
      <c r="H219" s="124"/>
      <c r="I219" s="120"/>
      <c r="J219" s="120"/>
      <c r="K219" s="193"/>
      <c r="L219" s="193"/>
      <c r="M219" s="193"/>
      <c r="N219" s="193"/>
      <c r="O219" s="193"/>
      <c r="P219" s="6">
        <f t="shared" si="71"/>
        <v>0</v>
      </c>
      <c r="Q219" s="254"/>
      <c r="R219" s="8">
        <f t="shared" si="72"/>
        <v>0</v>
      </c>
      <c r="S219" s="8">
        <f t="shared" si="73"/>
        <v>0</v>
      </c>
    </row>
    <row r="220" spans="2:19" x14ac:dyDescent="0.35">
      <c r="B220" s="153" t="str">
        <f>+'CLIN Detail list'!P222</f>
        <v>5.6.16.3    Support Site Activation (ON &amp; PBN)</v>
      </c>
      <c r="C220" s="201"/>
      <c r="D220" s="120"/>
      <c r="E220" s="121"/>
      <c r="F220" s="121"/>
      <c r="G220" s="41"/>
      <c r="H220" s="124"/>
      <c r="I220" s="120"/>
      <c r="J220" s="120"/>
      <c r="K220" s="193"/>
      <c r="L220" s="193"/>
      <c r="M220" s="193"/>
      <c r="N220" s="193"/>
      <c r="O220" s="193"/>
      <c r="P220" s="6">
        <f t="shared" si="71"/>
        <v>0</v>
      </c>
      <c r="Q220" s="254"/>
      <c r="R220" s="8">
        <f t="shared" si="72"/>
        <v>0</v>
      </c>
      <c r="S220" s="8">
        <f t="shared" si="73"/>
        <v>0</v>
      </c>
    </row>
    <row r="221" spans="2:19" x14ac:dyDescent="0.35">
      <c r="B221" s="153" t="str">
        <f>+'CLIN Detail list'!P223</f>
        <v>5.6.16.4    Migration Tool configuration / customization</v>
      </c>
      <c r="C221" s="201"/>
      <c r="D221" s="120"/>
      <c r="E221" s="121"/>
      <c r="F221" s="121"/>
      <c r="G221" s="41"/>
      <c r="H221" s="124"/>
      <c r="I221" s="120"/>
      <c r="J221" s="120"/>
      <c r="K221" s="193"/>
      <c r="L221" s="193"/>
      <c r="M221" s="193"/>
      <c r="N221" s="193"/>
      <c r="O221" s="193"/>
      <c r="P221" s="6">
        <f t="shared" si="71"/>
        <v>0</v>
      </c>
      <c r="Q221" s="254"/>
      <c r="R221" s="8">
        <f t="shared" si="72"/>
        <v>0</v>
      </c>
      <c r="S221" s="8">
        <f t="shared" si="73"/>
        <v>0</v>
      </c>
    </row>
    <row r="222" spans="2:19" x14ac:dyDescent="0.35">
      <c r="B222" s="153" t="str">
        <f>+'CLIN Detail list'!P224</f>
        <v xml:space="preserve">5.6.16.5    Data Migration </v>
      </c>
      <c r="C222" s="201"/>
      <c r="D222" s="120"/>
      <c r="E222" s="121"/>
      <c r="F222" s="121"/>
      <c r="G222" s="41"/>
      <c r="H222" s="124"/>
      <c r="I222" s="120"/>
      <c r="J222" s="120"/>
      <c r="K222" s="193"/>
      <c r="L222" s="193"/>
      <c r="M222" s="193"/>
      <c r="N222" s="193"/>
      <c r="O222" s="193"/>
      <c r="P222" s="6">
        <f t="shared" si="71"/>
        <v>0</v>
      </c>
      <c r="Q222" s="254"/>
      <c r="R222" s="8">
        <f t="shared" si="72"/>
        <v>0</v>
      </c>
      <c r="S222" s="8">
        <f t="shared" si="73"/>
        <v>0</v>
      </c>
    </row>
    <row r="223" spans="2:19" x14ac:dyDescent="0.35">
      <c r="B223" s="153" t="str">
        <f>+'CLIN Detail list'!P225</f>
        <v>5.6.16.6    Post Migration Information Assurance Test</v>
      </c>
      <c r="C223" s="201"/>
      <c r="D223" s="120"/>
      <c r="E223" s="121"/>
      <c r="F223" s="121"/>
      <c r="G223" s="41"/>
      <c r="H223" s="124"/>
      <c r="I223" s="120"/>
      <c r="J223" s="120"/>
      <c r="K223" s="193"/>
      <c r="L223" s="193"/>
      <c r="M223" s="193"/>
      <c r="N223" s="193"/>
      <c r="O223" s="193"/>
      <c r="P223" s="6">
        <f t="shared" si="71"/>
        <v>0</v>
      </c>
      <c r="Q223" s="254"/>
      <c r="R223" s="8">
        <f t="shared" si="72"/>
        <v>0</v>
      </c>
      <c r="S223" s="8">
        <f t="shared" si="73"/>
        <v>0</v>
      </c>
    </row>
    <row r="224" spans="2:19" x14ac:dyDescent="0.35">
      <c r="B224" s="153" t="str">
        <f>+'CLIN Detail list'!P226</f>
        <v>5.6.16.7    Performance Tests, Test</v>
      </c>
      <c r="C224" s="201"/>
      <c r="D224" s="120"/>
      <c r="E224" s="121"/>
      <c r="F224" s="121"/>
      <c r="G224" s="41"/>
      <c r="H224" s="124"/>
      <c r="I224" s="120"/>
      <c r="J224" s="120"/>
      <c r="K224" s="193"/>
      <c r="L224" s="193"/>
      <c r="M224" s="193"/>
      <c r="N224" s="193"/>
      <c r="O224" s="193"/>
      <c r="P224" s="6">
        <f t="shared" si="71"/>
        <v>0</v>
      </c>
      <c r="Q224" s="254"/>
      <c r="R224" s="8">
        <f t="shared" si="72"/>
        <v>0</v>
      </c>
      <c r="S224" s="8">
        <f t="shared" si="73"/>
        <v>0</v>
      </c>
    </row>
    <row r="225" spans="2:19" x14ac:dyDescent="0.35">
      <c r="B225" s="153" t="str">
        <f>+'CLIN Detail list'!P227</f>
        <v>5.6.16.8    Site Acceptance Test</v>
      </c>
      <c r="C225" s="201"/>
      <c r="D225" s="120"/>
      <c r="E225" s="121"/>
      <c r="F225" s="121"/>
      <c r="G225" s="41"/>
      <c r="H225" s="124"/>
      <c r="I225" s="120"/>
      <c r="J225" s="120"/>
      <c r="K225" s="193"/>
      <c r="L225" s="193"/>
      <c r="M225" s="193"/>
      <c r="N225" s="193"/>
      <c r="O225" s="193"/>
      <c r="P225" s="6">
        <f t="shared" si="71"/>
        <v>0</v>
      </c>
      <c r="Q225" s="254"/>
      <c r="R225" s="8">
        <f t="shared" si="72"/>
        <v>0</v>
      </c>
      <c r="S225" s="8">
        <f t="shared" si="73"/>
        <v>0</v>
      </c>
    </row>
    <row r="226" spans="2:19" x14ac:dyDescent="0.35">
      <c r="B226" s="237" t="str">
        <f>+'CLIN Detail list'!P228</f>
        <v>5.6.17    SER 17 : HQ 3 NSB Bydgoszcz</v>
      </c>
      <c r="C226" s="134"/>
      <c r="D226" s="126"/>
      <c r="E226" s="127"/>
      <c r="F226" s="127"/>
      <c r="G226" s="128"/>
      <c r="H226" s="129"/>
      <c r="I226" s="126"/>
      <c r="J226" s="126"/>
      <c r="K226" s="188"/>
      <c r="L226" s="188"/>
      <c r="M226" s="188"/>
      <c r="N226" s="188"/>
      <c r="O226" s="188"/>
      <c r="P226" s="130"/>
      <c r="Q226" s="131"/>
      <c r="R226" s="241"/>
      <c r="S226" s="233">
        <f>SUBTOTAL(9,S227:S234)</f>
        <v>0</v>
      </c>
    </row>
    <row r="227" spans="2:19" x14ac:dyDescent="0.35">
      <c r="B227" s="153" t="str">
        <f>+'CLIN Detail list'!P229</f>
        <v xml:space="preserve">5.6.17.1    Pre Migration Meeting </v>
      </c>
      <c r="C227" s="201"/>
      <c r="D227" s="120"/>
      <c r="E227" s="121"/>
      <c r="F227" s="121"/>
      <c r="G227" s="41"/>
      <c r="H227" s="124"/>
      <c r="I227" s="120"/>
      <c r="J227" s="120"/>
      <c r="K227" s="193"/>
      <c r="L227" s="193"/>
      <c r="M227" s="193"/>
      <c r="N227" s="193"/>
      <c r="O227" s="193"/>
      <c r="P227" s="6">
        <f t="shared" ref="P227:P234" si="74">SUMPRODUCT(E227:G227,H227:J227)</f>
        <v>0</v>
      </c>
      <c r="Q227" s="254"/>
      <c r="R227" s="8">
        <f t="shared" ref="R227:R234" si="75">(P227+Q227)*$W$4</f>
        <v>0</v>
      </c>
      <c r="S227" s="8">
        <f t="shared" ref="S227:S243" si="76">P227+R227+Q227</f>
        <v>0</v>
      </c>
    </row>
    <row r="228" spans="2:19" x14ac:dyDescent="0.35">
      <c r="B228" s="153" t="str">
        <f>+'CLIN Detail list'!P230</f>
        <v>5.6.17.2    Site Survey (IKM Tools)</v>
      </c>
      <c r="C228" s="201"/>
      <c r="D228" s="120"/>
      <c r="E228" s="121"/>
      <c r="F228" s="121"/>
      <c r="G228" s="41"/>
      <c r="H228" s="124"/>
      <c r="I228" s="120"/>
      <c r="J228" s="120"/>
      <c r="K228" s="193"/>
      <c r="L228" s="193"/>
      <c r="M228" s="193"/>
      <c r="N228" s="193"/>
      <c r="O228" s="193"/>
      <c r="P228" s="6">
        <f t="shared" si="74"/>
        <v>0</v>
      </c>
      <c r="Q228" s="254"/>
      <c r="R228" s="8">
        <f t="shared" si="75"/>
        <v>0</v>
      </c>
      <c r="S228" s="8">
        <f t="shared" si="76"/>
        <v>0</v>
      </c>
    </row>
    <row r="229" spans="2:19" x14ac:dyDescent="0.35">
      <c r="B229" s="153" t="str">
        <f>+'CLIN Detail list'!P231</f>
        <v>5.6.17.3    Support Site Activation (ON &amp; PBN)</v>
      </c>
      <c r="C229" s="201"/>
      <c r="D229" s="120"/>
      <c r="E229" s="121"/>
      <c r="F229" s="121"/>
      <c r="G229" s="41"/>
      <c r="H229" s="124"/>
      <c r="I229" s="120"/>
      <c r="J229" s="120"/>
      <c r="K229" s="193"/>
      <c r="L229" s="193"/>
      <c r="M229" s="193"/>
      <c r="N229" s="193"/>
      <c r="O229" s="193"/>
      <c r="P229" s="6">
        <f t="shared" si="74"/>
        <v>0</v>
      </c>
      <c r="Q229" s="254"/>
      <c r="R229" s="8">
        <f t="shared" si="75"/>
        <v>0</v>
      </c>
      <c r="S229" s="8">
        <f t="shared" si="76"/>
        <v>0</v>
      </c>
    </row>
    <row r="230" spans="2:19" x14ac:dyDescent="0.35">
      <c r="B230" s="153" t="str">
        <f>+'CLIN Detail list'!P232</f>
        <v>5.6.17.4    Migration Tool configuration / customization</v>
      </c>
      <c r="C230" s="201"/>
      <c r="D230" s="120"/>
      <c r="E230" s="121"/>
      <c r="F230" s="121"/>
      <c r="G230" s="41"/>
      <c r="H230" s="124"/>
      <c r="I230" s="120"/>
      <c r="J230" s="120"/>
      <c r="K230" s="193"/>
      <c r="L230" s="193"/>
      <c r="M230" s="193"/>
      <c r="N230" s="193"/>
      <c r="O230" s="193"/>
      <c r="P230" s="6">
        <f t="shared" si="74"/>
        <v>0</v>
      </c>
      <c r="Q230" s="254"/>
      <c r="R230" s="8">
        <f t="shared" si="75"/>
        <v>0</v>
      </c>
      <c r="S230" s="8">
        <f t="shared" si="76"/>
        <v>0</v>
      </c>
    </row>
    <row r="231" spans="2:19" x14ac:dyDescent="0.35">
      <c r="B231" s="153" t="str">
        <f>+'CLIN Detail list'!P233</f>
        <v xml:space="preserve">5.6.17.5    Data Migration </v>
      </c>
      <c r="C231" s="201"/>
      <c r="D231" s="120"/>
      <c r="E231" s="121"/>
      <c r="F231" s="121"/>
      <c r="G231" s="41"/>
      <c r="H231" s="124"/>
      <c r="I231" s="120"/>
      <c r="J231" s="120"/>
      <c r="K231" s="193"/>
      <c r="L231" s="193"/>
      <c r="M231" s="193"/>
      <c r="N231" s="193"/>
      <c r="O231" s="193"/>
      <c r="P231" s="6">
        <f t="shared" si="74"/>
        <v>0</v>
      </c>
      <c r="Q231" s="254"/>
      <c r="R231" s="8">
        <f t="shared" si="75"/>
        <v>0</v>
      </c>
      <c r="S231" s="8">
        <f t="shared" si="76"/>
        <v>0</v>
      </c>
    </row>
    <row r="232" spans="2:19" x14ac:dyDescent="0.35">
      <c r="B232" s="153" t="str">
        <f>+'CLIN Detail list'!P234</f>
        <v>5.6.17.6    Post Migration Information Assurance Test</v>
      </c>
      <c r="C232" s="201"/>
      <c r="D232" s="120"/>
      <c r="E232" s="121"/>
      <c r="F232" s="121"/>
      <c r="G232" s="41"/>
      <c r="H232" s="124"/>
      <c r="I232" s="120"/>
      <c r="J232" s="120"/>
      <c r="K232" s="193"/>
      <c r="L232" s="193"/>
      <c r="M232" s="193"/>
      <c r="N232" s="193"/>
      <c r="O232" s="193"/>
      <c r="P232" s="6">
        <f t="shared" si="74"/>
        <v>0</v>
      </c>
      <c r="Q232" s="254"/>
      <c r="R232" s="8">
        <f t="shared" si="75"/>
        <v>0</v>
      </c>
      <c r="S232" s="8">
        <f t="shared" si="76"/>
        <v>0</v>
      </c>
    </row>
    <row r="233" spans="2:19" x14ac:dyDescent="0.35">
      <c r="B233" s="153" t="str">
        <f>+'CLIN Detail list'!P235</f>
        <v>5.6.17.7    Performance Tests, Test</v>
      </c>
      <c r="C233" s="201"/>
      <c r="D233" s="120"/>
      <c r="E233" s="121"/>
      <c r="F233" s="121"/>
      <c r="G233" s="41"/>
      <c r="H233" s="124"/>
      <c r="I233" s="120"/>
      <c r="J233" s="120"/>
      <c r="K233" s="193"/>
      <c r="L233" s="193"/>
      <c r="M233" s="193"/>
      <c r="N233" s="193"/>
      <c r="O233" s="193"/>
      <c r="P233" s="6">
        <f t="shared" si="74"/>
        <v>0</v>
      </c>
      <c r="Q233" s="254"/>
      <c r="R233" s="8">
        <f t="shared" si="75"/>
        <v>0</v>
      </c>
      <c r="S233" s="8">
        <f t="shared" si="76"/>
        <v>0</v>
      </c>
    </row>
    <row r="234" spans="2:19" x14ac:dyDescent="0.35">
      <c r="B234" s="153" t="str">
        <f>+'CLIN Detail list'!P236</f>
        <v>5.6.17.8    Site Acceptance Test</v>
      </c>
      <c r="C234" s="201"/>
      <c r="D234" s="120"/>
      <c r="E234" s="121"/>
      <c r="F234" s="121"/>
      <c r="G234" s="41"/>
      <c r="H234" s="124"/>
      <c r="I234" s="120"/>
      <c r="J234" s="120"/>
      <c r="K234" s="193"/>
      <c r="L234" s="193"/>
      <c r="M234" s="193"/>
      <c r="N234" s="193"/>
      <c r="O234" s="193"/>
      <c r="P234" s="6">
        <f t="shared" si="74"/>
        <v>0</v>
      </c>
      <c r="Q234" s="254"/>
      <c r="R234" s="8">
        <f t="shared" si="75"/>
        <v>0</v>
      </c>
      <c r="S234" s="8">
        <f t="shared" si="76"/>
        <v>0</v>
      </c>
    </row>
    <row r="235" spans="2:19" x14ac:dyDescent="0.35">
      <c r="B235" s="237" t="str">
        <f>+'CLIN Detail list'!P237</f>
        <v>5.6.18    SER 18 : JFTC Bydgoszcz</v>
      </c>
      <c r="C235" s="134"/>
      <c r="D235" s="126"/>
      <c r="E235" s="127"/>
      <c r="F235" s="127"/>
      <c r="G235" s="128"/>
      <c r="H235" s="129"/>
      <c r="I235" s="126"/>
      <c r="J235" s="126"/>
      <c r="K235" s="188"/>
      <c r="L235" s="188"/>
      <c r="M235" s="188"/>
      <c r="N235" s="188"/>
      <c r="O235" s="188"/>
      <c r="P235" s="130"/>
      <c r="Q235" s="131"/>
      <c r="R235" s="241"/>
      <c r="S235" s="233">
        <f>SUBTOTAL(9,S236:S243)</f>
        <v>0</v>
      </c>
    </row>
    <row r="236" spans="2:19" x14ac:dyDescent="0.35">
      <c r="B236" s="153" t="str">
        <f>+'CLIN Detail list'!P238</f>
        <v>5.6.18.1    Pre Migration Meeting</v>
      </c>
      <c r="C236" s="201"/>
      <c r="D236" s="120"/>
      <c r="E236" s="121"/>
      <c r="F236" s="121"/>
      <c r="G236" s="41"/>
      <c r="H236" s="124"/>
      <c r="I236" s="120"/>
      <c r="J236" s="120"/>
      <c r="K236" s="193"/>
      <c r="L236" s="193"/>
      <c r="M236" s="193"/>
      <c r="N236" s="193"/>
      <c r="O236" s="193"/>
      <c r="P236" s="6">
        <f t="shared" ref="P236:P243" si="77">SUMPRODUCT(E236:G236,H236:J236)</f>
        <v>0</v>
      </c>
      <c r="Q236" s="254"/>
      <c r="R236" s="8">
        <f t="shared" ref="R236:R243" si="78">(P236+Q236)*$W$4</f>
        <v>0</v>
      </c>
      <c r="S236" s="8">
        <f t="shared" si="76"/>
        <v>0</v>
      </c>
    </row>
    <row r="237" spans="2:19" x14ac:dyDescent="0.35">
      <c r="B237" s="153" t="str">
        <f>+'CLIN Detail list'!P239</f>
        <v>5.6.18.2    Site Survey (IKM Tools)</v>
      </c>
      <c r="C237" s="201"/>
      <c r="D237" s="120"/>
      <c r="E237" s="121"/>
      <c r="F237" s="121"/>
      <c r="G237" s="41"/>
      <c r="H237" s="124"/>
      <c r="I237" s="120"/>
      <c r="J237" s="120"/>
      <c r="K237" s="193"/>
      <c r="L237" s="193"/>
      <c r="M237" s="193"/>
      <c r="N237" s="193"/>
      <c r="O237" s="193"/>
      <c r="P237" s="6">
        <f t="shared" si="77"/>
        <v>0</v>
      </c>
      <c r="Q237" s="254"/>
      <c r="R237" s="8">
        <f t="shared" si="78"/>
        <v>0</v>
      </c>
      <c r="S237" s="8">
        <f t="shared" si="76"/>
        <v>0</v>
      </c>
    </row>
    <row r="238" spans="2:19" x14ac:dyDescent="0.35">
      <c r="B238" s="153" t="str">
        <f>+'CLIN Detail list'!P240</f>
        <v>5.6.18.3    Support Site Activation (ON &amp; PBN)</v>
      </c>
      <c r="C238" s="201"/>
      <c r="D238" s="120"/>
      <c r="E238" s="121"/>
      <c r="F238" s="121"/>
      <c r="G238" s="41"/>
      <c r="H238" s="124"/>
      <c r="I238" s="120"/>
      <c r="J238" s="120"/>
      <c r="K238" s="193"/>
      <c r="L238" s="193"/>
      <c r="M238" s="193"/>
      <c r="N238" s="193"/>
      <c r="O238" s="193"/>
      <c r="P238" s="6">
        <f t="shared" si="77"/>
        <v>0</v>
      </c>
      <c r="Q238" s="254"/>
      <c r="R238" s="8">
        <f t="shared" si="78"/>
        <v>0</v>
      </c>
      <c r="S238" s="8">
        <f t="shared" si="76"/>
        <v>0</v>
      </c>
    </row>
    <row r="239" spans="2:19" x14ac:dyDescent="0.35">
      <c r="B239" s="153" t="str">
        <f>+'CLIN Detail list'!P241</f>
        <v>5.6.18.4    Migration Tool configuration / customization</v>
      </c>
      <c r="C239" s="201"/>
      <c r="D239" s="120"/>
      <c r="E239" s="121"/>
      <c r="F239" s="121"/>
      <c r="G239" s="41"/>
      <c r="H239" s="124"/>
      <c r="I239" s="120"/>
      <c r="J239" s="120"/>
      <c r="K239" s="193"/>
      <c r="L239" s="193"/>
      <c r="M239" s="193"/>
      <c r="N239" s="193"/>
      <c r="O239" s="193"/>
      <c r="P239" s="6">
        <f t="shared" si="77"/>
        <v>0</v>
      </c>
      <c r="Q239" s="254"/>
      <c r="R239" s="8">
        <f t="shared" si="78"/>
        <v>0</v>
      </c>
      <c r="S239" s="8">
        <f t="shared" si="76"/>
        <v>0</v>
      </c>
    </row>
    <row r="240" spans="2:19" x14ac:dyDescent="0.35">
      <c r="B240" s="153" t="str">
        <f>+'CLIN Detail list'!P242</f>
        <v xml:space="preserve">5.6.18.5    Data Migration </v>
      </c>
      <c r="C240" s="201"/>
      <c r="D240" s="120"/>
      <c r="E240" s="121"/>
      <c r="F240" s="121"/>
      <c r="G240" s="41"/>
      <c r="H240" s="124"/>
      <c r="I240" s="120"/>
      <c r="J240" s="120"/>
      <c r="K240" s="193"/>
      <c r="L240" s="193"/>
      <c r="M240" s="193"/>
      <c r="N240" s="193"/>
      <c r="O240" s="193"/>
      <c r="P240" s="6">
        <f t="shared" si="77"/>
        <v>0</v>
      </c>
      <c r="Q240" s="254"/>
      <c r="R240" s="8">
        <f t="shared" si="78"/>
        <v>0</v>
      </c>
      <c r="S240" s="8">
        <f t="shared" si="76"/>
        <v>0</v>
      </c>
    </row>
    <row r="241" spans="2:19" x14ac:dyDescent="0.35">
      <c r="B241" s="153" t="str">
        <f>+'CLIN Detail list'!P243</f>
        <v>5.6.18.6    Post Migration Information Assurance Test</v>
      </c>
      <c r="C241" s="201"/>
      <c r="D241" s="120"/>
      <c r="E241" s="121"/>
      <c r="F241" s="121"/>
      <c r="G241" s="41"/>
      <c r="H241" s="124"/>
      <c r="I241" s="120"/>
      <c r="J241" s="120"/>
      <c r="K241" s="193"/>
      <c r="L241" s="193"/>
      <c r="M241" s="193"/>
      <c r="N241" s="193"/>
      <c r="O241" s="193"/>
      <c r="P241" s="6">
        <f t="shared" si="77"/>
        <v>0</v>
      </c>
      <c r="Q241" s="254"/>
      <c r="R241" s="8">
        <f t="shared" si="78"/>
        <v>0</v>
      </c>
      <c r="S241" s="8">
        <f t="shared" si="76"/>
        <v>0</v>
      </c>
    </row>
    <row r="242" spans="2:19" x14ac:dyDescent="0.35">
      <c r="B242" s="153" t="str">
        <f>+'CLIN Detail list'!P244</f>
        <v>5.6.18.7    Performance Tests, Test</v>
      </c>
      <c r="C242" s="201"/>
      <c r="D242" s="120"/>
      <c r="E242" s="121"/>
      <c r="F242" s="121"/>
      <c r="G242" s="41"/>
      <c r="H242" s="124"/>
      <c r="I242" s="120"/>
      <c r="J242" s="120"/>
      <c r="K242" s="193"/>
      <c r="L242" s="193"/>
      <c r="M242" s="193"/>
      <c r="N242" s="193"/>
      <c r="O242" s="193"/>
      <c r="P242" s="6">
        <f t="shared" si="77"/>
        <v>0</v>
      </c>
      <c r="Q242" s="254"/>
      <c r="R242" s="8">
        <f t="shared" si="78"/>
        <v>0</v>
      </c>
      <c r="S242" s="8">
        <f t="shared" si="76"/>
        <v>0</v>
      </c>
    </row>
    <row r="243" spans="2:19" x14ac:dyDescent="0.35">
      <c r="B243" s="153" t="str">
        <f>+'CLIN Detail list'!P245</f>
        <v>5.6.18.8    Site Acceptance Test</v>
      </c>
      <c r="C243" s="201"/>
      <c r="D243" s="120"/>
      <c r="E243" s="121"/>
      <c r="F243" s="121"/>
      <c r="G243" s="41"/>
      <c r="H243" s="124"/>
      <c r="I243" s="120"/>
      <c r="J243" s="120"/>
      <c r="K243" s="193"/>
      <c r="L243" s="193"/>
      <c r="M243" s="193"/>
      <c r="N243" s="193"/>
      <c r="O243" s="193"/>
      <c r="P243" s="6">
        <f t="shared" si="77"/>
        <v>0</v>
      </c>
      <c r="Q243" s="254"/>
      <c r="R243" s="8">
        <f t="shared" si="78"/>
        <v>0</v>
      </c>
      <c r="S243" s="8">
        <f t="shared" si="76"/>
        <v>0</v>
      </c>
    </row>
    <row r="244" spans="2:19" x14ac:dyDescent="0.35">
      <c r="B244" s="237" t="str">
        <f>+'CLIN Detail list'!P246</f>
        <v>5.6.19    SER 19 : JWC Stavanger</v>
      </c>
      <c r="C244" s="134"/>
      <c r="D244" s="126"/>
      <c r="E244" s="127"/>
      <c r="F244" s="127"/>
      <c r="G244" s="128"/>
      <c r="H244" s="129"/>
      <c r="I244" s="126"/>
      <c r="J244" s="126"/>
      <c r="K244" s="188"/>
      <c r="L244" s="188"/>
      <c r="M244" s="188"/>
      <c r="N244" s="188"/>
      <c r="O244" s="188"/>
      <c r="P244" s="130"/>
      <c r="Q244" s="131"/>
      <c r="R244" s="241"/>
      <c r="S244" s="233">
        <f>SUBTOTAL(9,S245:S252)</f>
        <v>0</v>
      </c>
    </row>
    <row r="245" spans="2:19" x14ac:dyDescent="0.35">
      <c r="B245" s="153" t="str">
        <f>+'CLIN Detail list'!P247</f>
        <v>5.6.19.1    Pre Migration Meeting</v>
      </c>
      <c r="C245" s="201"/>
      <c r="D245" s="120"/>
      <c r="E245" s="121"/>
      <c r="F245" s="121"/>
      <c r="G245" s="41"/>
      <c r="H245" s="124"/>
      <c r="I245" s="120"/>
      <c r="J245" s="120"/>
      <c r="K245" s="193"/>
      <c r="L245" s="193"/>
      <c r="M245" s="193"/>
      <c r="N245" s="193"/>
      <c r="O245" s="193"/>
      <c r="P245" s="6">
        <f t="shared" ref="P245:P252" si="79">SUMPRODUCT(E245:G245,H245:J245)</f>
        <v>0</v>
      </c>
      <c r="Q245" s="254"/>
      <c r="R245" s="8">
        <f t="shared" ref="R245:R252" si="80">(P245+Q245)*$W$4</f>
        <v>0</v>
      </c>
      <c r="S245" s="8">
        <f t="shared" ref="S245:S252" si="81">P245+R245+Q245</f>
        <v>0</v>
      </c>
    </row>
    <row r="246" spans="2:19" x14ac:dyDescent="0.35">
      <c r="B246" s="153" t="str">
        <f>+'CLIN Detail list'!P248</f>
        <v>5.6.19.2    Site Survey (IKM Tools)</v>
      </c>
      <c r="C246" s="201"/>
      <c r="D246" s="120"/>
      <c r="E246" s="121"/>
      <c r="F246" s="121"/>
      <c r="G246" s="41"/>
      <c r="H246" s="124"/>
      <c r="I246" s="120"/>
      <c r="J246" s="120"/>
      <c r="K246" s="193"/>
      <c r="L246" s="193"/>
      <c r="M246" s="193"/>
      <c r="N246" s="193"/>
      <c r="O246" s="193"/>
      <c r="P246" s="6">
        <f t="shared" si="79"/>
        <v>0</v>
      </c>
      <c r="Q246" s="254"/>
      <c r="R246" s="8">
        <f t="shared" si="80"/>
        <v>0</v>
      </c>
      <c r="S246" s="8">
        <f t="shared" si="81"/>
        <v>0</v>
      </c>
    </row>
    <row r="247" spans="2:19" x14ac:dyDescent="0.35">
      <c r="B247" s="153" t="str">
        <f>+'CLIN Detail list'!P249</f>
        <v>5.6.19.3    Support Site Activation (ON &amp; PBN)</v>
      </c>
      <c r="C247" s="201"/>
      <c r="D247" s="120"/>
      <c r="E247" s="121"/>
      <c r="F247" s="121"/>
      <c r="G247" s="41"/>
      <c r="H247" s="124"/>
      <c r="I247" s="120"/>
      <c r="J247" s="120"/>
      <c r="K247" s="193"/>
      <c r="L247" s="193"/>
      <c r="M247" s="193"/>
      <c r="N247" s="193"/>
      <c r="O247" s="193"/>
      <c r="P247" s="6">
        <f t="shared" si="79"/>
        <v>0</v>
      </c>
      <c r="Q247" s="254"/>
      <c r="R247" s="8">
        <f t="shared" si="80"/>
        <v>0</v>
      </c>
      <c r="S247" s="8">
        <f t="shared" si="81"/>
        <v>0</v>
      </c>
    </row>
    <row r="248" spans="2:19" x14ac:dyDescent="0.35">
      <c r="B248" s="153" t="str">
        <f>+'CLIN Detail list'!P250</f>
        <v>5.6.19.4    Migration Tool configuration / customization</v>
      </c>
      <c r="C248" s="201"/>
      <c r="D248" s="120"/>
      <c r="E248" s="121"/>
      <c r="F248" s="121"/>
      <c r="G248" s="41"/>
      <c r="H248" s="124"/>
      <c r="I248" s="120"/>
      <c r="J248" s="120"/>
      <c r="K248" s="193"/>
      <c r="L248" s="193"/>
      <c r="M248" s="193"/>
      <c r="N248" s="193"/>
      <c r="O248" s="193"/>
      <c r="P248" s="6">
        <f t="shared" si="79"/>
        <v>0</v>
      </c>
      <c r="Q248" s="254"/>
      <c r="R248" s="8">
        <f t="shared" si="80"/>
        <v>0</v>
      </c>
      <c r="S248" s="8">
        <f t="shared" si="81"/>
        <v>0</v>
      </c>
    </row>
    <row r="249" spans="2:19" x14ac:dyDescent="0.35">
      <c r="B249" s="153" t="str">
        <f>+'CLIN Detail list'!P251</f>
        <v xml:space="preserve">5.6.19.5    Data Migration </v>
      </c>
      <c r="C249" s="201"/>
      <c r="D249" s="120"/>
      <c r="E249" s="121"/>
      <c r="F249" s="121"/>
      <c r="G249" s="41"/>
      <c r="H249" s="124"/>
      <c r="I249" s="120"/>
      <c r="J249" s="120"/>
      <c r="K249" s="193"/>
      <c r="L249" s="193"/>
      <c r="M249" s="193"/>
      <c r="N249" s="193"/>
      <c r="O249" s="193"/>
      <c r="P249" s="6">
        <f t="shared" si="79"/>
        <v>0</v>
      </c>
      <c r="Q249" s="254"/>
      <c r="R249" s="8">
        <f t="shared" si="80"/>
        <v>0</v>
      </c>
      <c r="S249" s="8">
        <f t="shared" si="81"/>
        <v>0</v>
      </c>
    </row>
    <row r="250" spans="2:19" x14ac:dyDescent="0.35">
      <c r="B250" s="153" t="str">
        <f>+'CLIN Detail list'!P252</f>
        <v>5.6.19.6    Post Migration Information Assurance Test</v>
      </c>
      <c r="C250" s="201"/>
      <c r="D250" s="120"/>
      <c r="E250" s="121"/>
      <c r="F250" s="121"/>
      <c r="G250" s="41"/>
      <c r="H250" s="124"/>
      <c r="I250" s="120"/>
      <c r="J250" s="120"/>
      <c r="K250" s="193"/>
      <c r="L250" s="193"/>
      <c r="M250" s="193"/>
      <c r="N250" s="193"/>
      <c r="O250" s="193"/>
      <c r="P250" s="6">
        <f t="shared" si="79"/>
        <v>0</v>
      </c>
      <c r="Q250" s="254"/>
      <c r="R250" s="8">
        <f t="shared" si="80"/>
        <v>0</v>
      </c>
      <c r="S250" s="8">
        <f t="shared" si="81"/>
        <v>0</v>
      </c>
    </row>
    <row r="251" spans="2:19" x14ac:dyDescent="0.35">
      <c r="B251" s="153" t="str">
        <f>+'CLIN Detail list'!P253</f>
        <v>5.6.19.7    Performance Tests, Test</v>
      </c>
      <c r="C251" s="201"/>
      <c r="D251" s="120"/>
      <c r="E251" s="121"/>
      <c r="F251" s="121"/>
      <c r="G251" s="41"/>
      <c r="H251" s="124"/>
      <c r="I251" s="120"/>
      <c r="J251" s="120"/>
      <c r="K251" s="193"/>
      <c r="L251" s="193"/>
      <c r="M251" s="193"/>
      <c r="N251" s="193"/>
      <c r="O251" s="193"/>
      <c r="P251" s="6">
        <f t="shared" si="79"/>
        <v>0</v>
      </c>
      <c r="Q251" s="254"/>
      <c r="R251" s="8">
        <f t="shared" si="80"/>
        <v>0</v>
      </c>
      <c r="S251" s="8">
        <f t="shared" si="81"/>
        <v>0</v>
      </c>
    </row>
    <row r="252" spans="2:19" x14ac:dyDescent="0.35">
      <c r="B252" s="153" t="str">
        <f>+'CLIN Detail list'!P254</f>
        <v>5.6.19.8    Site Acceptance Test</v>
      </c>
      <c r="C252" s="201"/>
      <c r="D252" s="120"/>
      <c r="E252" s="121"/>
      <c r="F252" s="121"/>
      <c r="G252" s="41"/>
      <c r="H252" s="124"/>
      <c r="I252" s="120"/>
      <c r="J252" s="120"/>
      <c r="K252" s="193"/>
      <c r="L252" s="193"/>
      <c r="M252" s="193"/>
      <c r="N252" s="193"/>
      <c r="O252" s="193"/>
      <c r="P252" s="6">
        <f t="shared" si="79"/>
        <v>0</v>
      </c>
      <c r="Q252" s="254"/>
      <c r="R252" s="8">
        <f t="shared" si="80"/>
        <v>0</v>
      </c>
      <c r="S252" s="8">
        <f t="shared" si="81"/>
        <v>0</v>
      </c>
    </row>
    <row r="253" spans="2:19" x14ac:dyDescent="0.35">
      <c r="B253" s="237" t="str">
        <f>+'CLIN Detail list'!P255</f>
        <v>5.6.20    SER 20 : AGS Sgonella</v>
      </c>
      <c r="C253" s="134"/>
      <c r="D253" s="126"/>
      <c r="E253" s="127"/>
      <c r="F253" s="127"/>
      <c r="G253" s="128"/>
      <c r="H253" s="129"/>
      <c r="I253" s="126"/>
      <c r="J253" s="126"/>
      <c r="K253" s="188"/>
      <c r="L253" s="188"/>
      <c r="M253" s="188"/>
      <c r="N253" s="188"/>
      <c r="O253" s="188"/>
      <c r="P253" s="130"/>
      <c r="Q253" s="131"/>
      <c r="R253" s="241"/>
      <c r="S253" s="233">
        <f>SUBTOTAL(9,S254:S261)</f>
        <v>0</v>
      </c>
    </row>
    <row r="254" spans="2:19" x14ac:dyDescent="0.35">
      <c r="B254" s="153" t="str">
        <f>+'CLIN Detail list'!P256</f>
        <v>5.6.20.1    Pre Migration Meeting</v>
      </c>
      <c r="C254" s="201"/>
      <c r="D254" s="120"/>
      <c r="E254" s="121"/>
      <c r="F254" s="121"/>
      <c r="G254" s="41"/>
      <c r="H254" s="124"/>
      <c r="I254" s="120"/>
      <c r="J254" s="120"/>
      <c r="K254" s="193"/>
      <c r="L254" s="193"/>
      <c r="M254" s="193"/>
      <c r="N254" s="193"/>
      <c r="O254" s="193"/>
      <c r="P254" s="6">
        <f t="shared" ref="P254:P261" si="82">SUMPRODUCT(E254:G254,H254:J254)</f>
        <v>0</v>
      </c>
      <c r="Q254" s="254"/>
      <c r="R254" s="8">
        <f t="shared" ref="R254:R261" si="83">(P254+Q254)*$W$4</f>
        <v>0</v>
      </c>
      <c r="S254" s="8">
        <f t="shared" ref="S254:S261" si="84">P254+R254+Q254</f>
        <v>0</v>
      </c>
    </row>
    <row r="255" spans="2:19" x14ac:dyDescent="0.35">
      <c r="B255" s="153" t="str">
        <f>+'CLIN Detail list'!P257</f>
        <v>5.6.20.2    Site Survey (IKM Tools)</v>
      </c>
      <c r="C255" s="201"/>
      <c r="D255" s="120"/>
      <c r="E255" s="121"/>
      <c r="F255" s="121"/>
      <c r="G255" s="41"/>
      <c r="H255" s="124"/>
      <c r="I255" s="120"/>
      <c r="J255" s="120"/>
      <c r="K255" s="193"/>
      <c r="L255" s="193"/>
      <c r="M255" s="193"/>
      <c r="N255" s="193"/>
      <c r="O255" s="193"/>
      <c r="P255" s="6">
        <f t="shared" si="82"/>
        <v>0</v>
      </c>
      <c r="Q255" s="254"/>
      <c r="R255" s="8">
        <f t="shared" si="83"/>
        <v>0</v>
      </c>
      <c r="S255" s="8">
        <f t="shared" si="84"/>
        <v>0</v>
      </c>
    </row>
    <row r="256" spans="2:19" x14ac:dyDescent="0.35">
      <c r="B256" s="153" t="str">
        <f>+'CLIN Detail list'!P258</f>
        <v>5.6.20.3    Support Site Activation (ON &amp; PBN)</v>
      </c>
      <c r="C256" s="201"/>
      <c r="D256" s="120"/>
      <c r="E256" s="121"/>
      <c r="F256" s="121"/>
      <c r="G256" s="41"/>
      <c r="H256" s="124"/>
      <c r="I256" s="120"/>
      <c r="J256" s="120"/>
      <c r="K256" s="193"/>
      <c r="L256" s="193"/>
      <c r="M256" s="193"/>
      <c r="N256" s="193"/>
      <c r="O256" s="193"/>
      <c r="P256" s="6">
        <f t="shared" si="82"/>
        <v>0</v>
      </c>
      <c r="Q256" s="254"/>
      <c r="R256" s="8">
        <f t="shared" si="83"/>
        <v>0</v>
      </c>
      <c r="S256" s="8">
        <f t="shared" si="84"/>
        <v>0</v>
      </c>
    </row>
    <row r="257" spans="2:19" x14ac:dyDescent="0.35">
      <c r="B257" s="153" t="str">
        <f>+'CLIN Detail list'!P259</f>
        <v>5.6.20.4    Migration Tool configuration / customization</v>
      </c>
      <c r="C257" s="201"/>
      <c r="D257" s="120"/>
      <c r="E257" s="121"/>
      <c r="F257" s="121"/>
      <c r="G257" s="41"/>
      <c r="H257" s="124"/>
      <c r="I257" s="120"/>
      <c r="J257" s="120"/>
      <c r="K257" s="193"/>
      <c r="L257" s="193"/>
      <c r="M257" s="193"/>
      <c r="N257" s="193"/>
      <c r="O257" s="193"/>
      <c r="P257" s="6">
        <f t="shared" si="82"/>
        <v>0</v>
      </c>
      <c r="Q257" s="254"/>
      <c r="R257" s="8">
        <f t="shared" si="83"/>
        <v>0</v>
      </c>
      <c r="S257" s="8">
        <f t="shared" si="84"/>
        <v>0</v>
      </c>
    </row>
    <row r="258" spans="2:19" x14ac:dyDescent="0.35">
      <c r="B258" s="153" t="str">
        <f>+'CLIN Detail list'!P260</f>
        <v xml:space="preserve">5.6.20.5    Data Migration </v>
      </c>
      <c r="C258" s="201"/>
      <c r="D258" s="120"/>
      <c r="E258" s="121"/>
      <c r="F258" s="121"/>
      <c r="G258" s="41"/>
      <c r="H258" s="124"/>
      <c r="I258" s="120"/>
      <c r="J258" s="120"/>
      <c r="K258" s="193"/>
      <c r="L258" s="193"/>
      <c r="M258" s="193"/>
      <c r="N258" s="193"/>
      <c r="O258" s="193"/>
      <c r="P258" s="6">
        <f t="shared" si="82"/>
        <v>0</v>
      </c>
      <c r="Q258" s="254"/>
      <c r="R258" s="8">
        <f t="shared" si="83"/>
        <v>0</v>
      </c>
      <c r="S258" s="8">
        <f t="shared" si="84"/>
        <v>0</v>
      </c>
    </row>
    <row r="259" spans="2:19" x14ac:dyDescent="0.35">
      <c r="B259" s="153" t="str">
        <f>+'CLIN Detail list'!P261</f>
        <v>5.6.20.6    Post Migration Information Assurance Test</v>
      </c>
      <c r="C259" s="201"/>
      <c r="D259" s="120"/>
      <c r="E259" s="121"/>
      <c r="F259" s="121"/>
      <c r="G259" s="41"/>
      <c r="H259" s="124"/>
      <c r="I259" s="120"/>
      <c r="J259" s="120"/>
      <c r="K259" s="193"/>
      <c r="L259" s="193"/>
      <c r="M259" s="193"/>
      <c r="N259" s="193"/>
      <c r="O259" s="193"/>
      <c r="P259" s="6">
        <f t="shared" si="82"/>
        <v>0</v>
      </c>
      <c r="Q259" s="254"/>
      <c r="R259" s="8">
        <f t="shared" si="83"/>
        <v>0</v>
      </c>
      <c r="S259" s="8">
        <f t="shared" si="84"/>
        <v>0</v>
      </c>
    </row>
    <row r="260" spans="2:19" x14ac:dyDescent="0.35">
      <c r="B260" s="153" t="str">
        <f>+'CLIN Detail list'!P262</f>
        <v>5.6.20.7    Performance Tests, Test</v>
      </c>
      <c r="C260" s="201"/>
      <c r="D260" s="120"/>
      <c r="E260" s="121"/>
      <c r="F260" s="121"/>
      <c r="G260" s="41"/>
      <c r="H260" s="124"/>
      <c r="I260" s="120"/>
      <c r="J260" s="120"/>
      <c r="K260" s="193"/>
      <c r="L260" s="193"/>
      <c r="M260" s="193"/>
      <c r="N260" s="193"/>
      <c r="O260" s="193"/>
      <c r="P260" s="6">
        <f t="shared" si="82"/>
        <v>0</v>
      </c>
      <c r="Q260" s="254"/>
      <c r="R260" s="8">
        <f t="shared" si="83"/>
        <v>0</v>
      </c>
      <c r="S260" s="8">
        <f t="shared" si="84"/>
        <v>0</v>
      </c>
    </row>
    <row r="261" spans="2:19" x14ac:dyDescent="0.35">
      <c r="B261" s="153" t="str">
        <f>+'CLIN Detail list'!P263</f>
        <v>5.6.20.8    Site Acceptance Test</v>
      </c>
      <c r="C261" s="201"/>
      <c r="D261" s="120"/>
      <c r="E261" s="121"/>
      <c r="F261" s="121"/>
      <c r="G261" s="41"/>
      <c r="H261" s="124"/>
      <c r="I261" s="120"/>
      <c r="J261" s="120"/>
      <c r="K261" s="193"/>
      <c r="L261" s="193"/>
      <c r="M261" s="193"/>
      <c r="N261" s="193"/>
      <c r="O261" s="193"/>
      <c r="P261" s="6">
        <f t="shared" si="82"/>
        <v>0</v>
      </c>
      <c r="Q261" s="254"/>
      <c r="R261" s="8">
        <f t="shared" si="83"/>
        <v>0</v>
      </c>
      <c r="S261" s="8">
        <f t="shared" si="84"/>
        <v>0</v>
      </c>
    </row>
    <row r="262" spans="2:19" x14ac:dyDescent="0.35">
      <c r="B262" s="237" t="str">
        <f>+'CLIN Detail list'!P264</f>
        <v>5.6.21    SER 21 : JEWCS Yeovilton</v>
      </c>
      <c r="C262" s="134"/>
      <c r="D262" s="126"/>
      <c r="E262" s="127"/>
      <c r="F262" s="127"/>
      <c r="G262" s="128"/>
      <c r="H262" s="129"/>
      <c r="I262" s="126"/>
      <c r="J262" s="126"/>
      <c r="K262" s="188"/>
      <c r="L262" s="188"/>
      <c r="M262" s="188"/>
      <c r="N262" s="188"/>
      <c r="O262" s="188"/>
      <c r="P262" s="130"/>
      <c r="Q262" s="131"/>
      <c r="R262" s="241"/>
      <c r="S262" s="233">
        <f>SUBTOTAL(9,S263:S270)</f>
        <v>0</v>
      </c>
    </row>
    <row r="263" spans="2:19" x14ac:dyDescent="0.35">
      <c r="B263" s="153" t="str">
        <f>+'CLIN Detail list'!P265</f>
        <v>5.6.21.1    Pre Migration Meeting</v>
      </c>
      <c r="C263" s="201"/>
      <c r="D263" s="120"/>
      <c r="E263" s="121"/>
      <c r="F263" s="121"/>
      <c r="G263" s="41"/>
      <c r="H263" s="124"/>
      <c r="I263" s="120"/>
      <c r="J263" s="120"/>
      <c r="K263" s="193"/>
      <c r="L263" s="193"/>
      <c r="M263" s="193"/>
      <c r="N263" s="193"/>
      <c r="O263" s="193"/>
      <c r="P263" s="6">
        <f t="shared" ref="P263:P270" si="85">SUMPRODUCT(E263:G263,H263:J263)</f>
        <v>0</v>
      </c>
      <c r="Q263" s="254"/>
      <c r="R263" s="8">
        <f t="shared" ref="R263:R270" si="86">(P263+Q263)*$W$4</f>
        <v>0</v>
      </c>
      <c r="S263" s="8">
        <f t="shared" ref="S263:S270" si="87">P263+R263+Q263</f>
        <v>0</v>
      </c>
    </row>
    <row r="264" spans="2:19" x14ac:dyDescent="0.35">
      <c r="B264" s="153" t="str">
        <f>+'CLIN Detail list'!P266</f>
        <v>5.6.21.2    Site Survey (IKM Tools)</v>
      </c>
      <c r="C264" s="201"/>
      <c r="D264" s="120"/>
      <c r="E264" s="121"/>
      <c r="F264" s="121"/>
      <c r="G264" s="41"/>
      <c r="H264" s="124"/>
      <c r="I264" s="120"/>
      <c r="J264" s="120"/>
      <c r="K264" s="193"/>
      <c r="L264" s="193"/>
      <c r="M264" s="193"/>
      <c r="N264" s="193"/>
      <c r="O264" s="193"/>
      <c r="P264" s="6">
        <f t="shared" si="85"/>
        <v>0</v>
      </c>
      <c r="Q264" s="254"/>
      <c r="R264" s="8">
        <f t="shared" si="86"/>
        <v>0</v>
      </c>
      <c r="S264" s="8">
        <f t="shared" si="87"/>
        <v>0</v>
      </c>
    </row>
    <row r="265" spans="2:19" x14ac:dyDescent="0.35">
      <c r="B265" s="153" t="str">
        <f>+'CLIN Detail list'!P267</f>
        <v>5.6.21.3    Support Site Activation (ON &amp; PBN)</v>
      </c>
      <c r="C265" s="201"/>
      <c r="D265" s="120"/>
      <c r="E265" s="121"/>
      <c r="F265" s="121"/>
      <c r="G265" s="41"/>
      <c r="H265" s="124"/>
      <c r="I265" s="120"/>
      <c r="J265" s="120"/>
      <c r="K265" s="193"/>
      <c r="L265" s="193"/>
      <c r="M265" s="193"/>
      <c r="N265" s="193"/>
      <c r="O265" s="193"/>
      <c r="P265" s="6">
        <f t="shared" si="85"/>
        <v>0</v>
      </c>
      <c r="Q265" s="254"/>
      <c r="R265" s="8">
        <f t="shared" si="86"/>
        <v>0</v>
      </c>
      <c r="S265" s="8">
        <f t="shared" si="87"/>
        <v>0</v>
      </c>
    </row>
    <row r="266" spans="2:19" x14ac:dyDescent="0.35">
      <c r="B266" s="153" t="str">
        <f>+'CLIN Detail list'!P268</f>
        <v>5.6.21.4    Migration Tool configuration / customization</v>
      </c>
      <c r="C266" s="201"/>
      <c r="D266" s="120"/>
      <c r="E266" s="121"/>
      <c r="F266" s="121"/>
      <c r="G266" s="41"/>
      <c r="H266" s="124"/>
      <c r="I266" s="120"/>
      <c r="J266" s="120"/>
      <c r="K266" s="193"/>
      <c r="L266" s="193"/>
      <c r="M266" s="193"/>
      <c r="N266" s="193"/>
      <c r="O266" s="193"/>
      <c r="P266" s="6">
        <f t="shared" si="85"/>
        <v>0</v>
      </c>
      <c r="Q266" s="254"/>
      <c r="R266" s="8">
        <f t="shared" si="86"/>
        <v>0</v>
      </c>
      <c r="S266" s="8">
        <f t="shared" si="87"/>
        <v>0</v>
      </c>
    </row>
    <row r="267" spans="2:19" x14ac:dyDescent="0.35">
      <c r="B267" s="153" t="str">
        <f>+'CLIN Detail list'!P269</f>
        <v xml:space="preserve">5.6.21.5    Data Migration </v>
      </c>
      <c r="C267" s="201"/>
      <c r="D267" s="120"/>
      <c r="E267" s="121"/>
      <c r="F267" s="121"/>
      <c r="G267" s="41"/>
      <c r="H267" s="124"/>
      <c r="I267" s="120"/>
      <c r="J267" s="120"/>
      <c r="K267" s="193"/>
      <c r="L267" s="193"/>
      <c r="M267" s="193"/>
      <c r="N267" s="193"/>
      <c r="O267" s="193"/>
      <c r="P267" s="6">
        <f t="shared" si="85"/>
        <v>0</v>
      </c>
      <c r="Q267" s="254"/>
      <c r="R267" s="8">
        <f t="shared" si="86"/>
        <v>0</v>
      </c>
      <c r="S267" s="8">
        <f t="shared" si="87"/>
        <v>0</v>
      </c>
    </row>
    <row r="268" spans="2:19" x14ac:dyDescent="0.35">
      <c r="B268" s="153" t="str">
        <f>+'CLIN Detail list'!P270</f>
        <v>5.6.21.6    Post Migration Information Assurance Test</v>
      </c>
      <c r="C268" s="201"/>
      <c r="D268" s="120"/>
      <c r="E268" s="121"/>
      <c r="F268" s="121"/>
      <c r="G268" s="41"/>
      <c r="H268" s="124"/>
      <c r="I268" s="120"/>
      <c r="J268" s="120"/>
      <c r="K268" s="193"/>
      <c r="L268" s="193"/>
      <c r="M268" s="193"/>
      <c r="N268" s="193"/>
      <c r="O268" s="193"/>
      <c r="P268" s="6">
        <f t="shared" si="85"/>
        <v>0</v>
      </c>
      <c r="Q268" s="254"/>
      <c r="R268" s="8">
        <f t="shared" si="86"/>
        <v>0</v>
      </c>
      <c r="S268" s="8">
        <f t="shared" si="87"/>
        <v>0</v>
      </c>
    </row>
    <row r="269" spans="2:19" x14ac:dyDescent="0.35">
      <c r="B269" s="153" t="str">
        <f>+'CLIN Detail list'!P271</f>
        <v>5.6.21.7    Performance Tests, Test</v>
      </c>
      <c r="C269" s="201"/>
      <c r="D269" s="120"/>
      <c r="E269" s="121"/>
      <c r="F269" s="121"/>
      <c r="G269" s="41"/>
      <c r="H269" s="124"/>
      <c r="I269" s="120"/>
      <c r="J269" s="120"/>
      <c r="K269" s="193"/>
      <c r="L269" s="193"/>
      <c r="M269" s="193"/>
      <c r="N269" s="193"/>
      <c r="O269" s="193"/>
      <c r="P269" s="6">
        <f t="shared" si="85"/>
        <v>0</v>
      </c>
      <c r="Q269" s="254"/>
      <c r="R269" s="8">
        <f t="shared" si="86"/>
        <v>0</v>
      </c>
      <c r="S269" s="8">
        <f t="shared" si="87"/>
        <v>0</v>
      </c>
    </row>
    <row r="270" spans="2:19" x14ac:dyDescent="0.35">
      <c r="B270" s="153" t="str">
        <f>+'CLIN Detail list'!P272</f>
        <v>5.6.21.8    Site Acceptance Test</v>
      </c>
      <c r="C270" s="201"/>
      <c r="D270" s="120"/>
      <c r="E270" s="121"/>
      <c r="F270" s="121"/>
      <c r="G270" s="41"/>
      <c r="H270" s="124"/>
      <c r="I270" s="120"/>
      <c r="J270" s="120"/>
      <c r="K270" s="193"/>
      <c r="L270" s="193"/>
      <c r="M270" s="193"/>
      <c r="N270" s="193"/>
      <c r="O270" s="193"/>
      <c r="P270" s="6">
        <f t="shared" si="85"/>
        <v>0</v>
      </c>
      <c r="Q270" s="254"/>
      <c r="R270" s="8">
        <f t="shared" si="86"/>
        <v>0</v>
      </c>
      <c r="S270" s="8">
        <f t="shared" si="87"/>
        <v>0</v>
      </c>
    </row>
    <row r="271" spans="2:19" x14ac:dyDescent="0.35">
      <c r="B271" s="237" t="str">
        <f>+'CLIN Detail list'!P273</f>
        <v>5.6.22    SER 22 : CMRE La Spezia</v>
      </c>
      <c r="C271" s="134"/>
      <c r="D271" s="126"/>
      <c r="E271" s="127"/>
      <c r="F271" s="127"/>
      <c r="G271" s="128"/>
      <c r="H271" s="129"/>
      <c r="I271" s="126"/>
      <c r="J271" s="126"/>
      <c r="K271" s="188"/>
      <c r="L271" s="188"/>
      <c r="M271" s="188"/>
      <c r="N271" s="188"/>
      <c r="O271" s="188"/>
      <c r="P271" s="130"/>
      <c r="Q271" s="131"/>
      <c r="R271" s="241"/>
      <c r="S271" s="233">
        <f>SUBTOTAL(9,S272:S279)</f>
        <v>0</v>
      </c>
    </row>
    <row r="272" spans="2:19" x14ac:dyDescent="0.35">
      <c r="B272" s="153" t="str">
        <f>+'CLIN Detail list'!P274</f>
        <v xml:space="preserve">5.6.22.1    Pre Migration Meeting </v>
      </c>
      <c r="C272" s="201"/>
      <c r="D272" s="120"/>
      <c r="E272" s="121"/>
      <c r="F272" s="121"/>
      <c r="G272" s="41"/>
      <c r="H272" s="124"/>
      <c r="I272" s="120"/>
      <c r="J272" s="120"/>
      <c r="K272" s="193"/>
      <c r="L272" s="193"/>
      <c r="M272" s="193"/>
      <c r="N272" s="193"/>
      <c r="O272" s="193"/>
      <c r="P272" s="6">
        <f t="shared" ref="P272:P279" si="88">SUMPRODUCT(E272:G272,H272:J272)</f>
        <v>0</v>
      </c>
      <c r="Q272" s="254"/>
      <c r="R272" s="8">
        <f t="shared" ref="R272:R279" si="89">(P272+Q272)*$W$4</f>
        <v>0</v>
      </c>
      <c r="S272" s="8">
        <f t="shared" ref="S272:S279" si="90">P272+R272+Q272</f>
        <v>0</v>
      </c>
    </row>
    <row r="273" spans="2:19" x14ac:dyDescent="0.35">
      <c r="B273" s="153" t="str">
        <f>+'CLIN Detail list'!P275</f>
        <v>5.6.22.2    Site Survey (IKM Tools)</v>
      </c>
      <c r="C273" s="201"/>
      <c r="D273" s="120"/>
      <c r="E273" s="121"/>
      <c r="F273" s="121"/>
      <c r="G273" s="41"/>
      <c r="H273" s="124"/>
      <c r="I273" s="120"/>
      <c r="J273" s="120"/>
      <c r="K273" s="193"/>
      <c r="L273" s="193"/>
      <c r="M273" s="193"/>
      <c r="N273" s="193"/>
      <c r="O273" s="193"/>
      <c r="P273" s="6">
        <f t="shared" si="88"/>
        <v>0</v>
      </c>
      <c r="Q273" s="254"/>
      <c r="R273" s="8">
        <f t="shared" si="89"/>
        <v>0</v>
      </c>
      <c r="S273" s="8">
        <f t="shared" si="90"/>
        <v>0</v>
      </c>
    </row>
    <row r="274" spans="2:19" x14ac:dyDescent="0.35">
      <c r="B274" s="153" t="str">
        <f>+'CLIN Detail list'!P276</f>
        <v>5.6.22.3    Support Site Activation (ON &amp; PBN)</v>
      </c>
      <c r="C274" s="201"/>
      <c r="D274" s="120"/>
      <c r="E274" s="121"/>
      <c r="F274" s="121"/>
      <c r="G274" s="41"/>
      <c r="H274" s="124"/>
      <c r="I274" s="120"/>
      <c r="J274" s="120"/>
      <c r="K274" s="193"/>
      <c r="L274" s="193"/>
      <c r="M274" s="193"/>
      <c r="N274" s="193"/>
      <c r="O274" s="193"/>
      <c r="P274" s="6">
        <f t="shared" si="88"/>
        <v>0</v>
      </c>
      <c r="Q274" s="254"/>
      <c r="R274" s="8">
        <f t="shared" si="89"/>
        <v>0</v>
      </c>
      <c r="S274" s="8">
        <f t="shared" si="90"/>
        <v>0</v>
      </c>
    </row>
    <row r="275" spans="2:19" x14ac:dyDescent="0.35">
      <c r="B275" s="153" t="str">
        <f>+'CLIN Detail list'!P277</f>
        <v>5.6.22.4    Migration Tool configuration / customization</v>
      </c>
      <c r="C275" s="201"/>
      <c r="D275" s="120"/>
      <c r="E275" s="121"/>
      <c r="F275" s="121"/>
      <c r="G275" s="41"/>
      <c r="H275" s="124"/>
      <c r="I275" s="120"/>
      <c r="J275" s="120"/>
      <c r="K275" s="193"/>
      <c r="L275" s="193"/>
      <c r="M275" s="193"/>
      <c r="N275" s="193"/>
      <c r="O275" s="193"/>
      <c r="P275" s="6">
        <f t="shared" si="88"/>
        <v>0</v>
      </c>
      <c r="Q275" s="254"/>
      <c r="R275" s="8">
        <f t="shared" si="89"/>
        <v>0</v>
      </c>
      <c r="S275" s="8">
        <f t="shared" si="90"/>
        <v>0</v>
      </c>
    </row>
    <row r="276" spans="2:19" x14ac:dyDescent="0.35">
      <c r="B276" s="153" t="str">
        <f>+'CLIN Detail list'!P278</f>
        <v xml:space="preserve">5.6.22.5    Data Migration </v>
      </c>
      <c r="C276" s="201"/>
      <c r="D276" s="120"/>
      <c r="E276" s="121"/>
      <c r="F276" s="121"/>
      <c r="G276" s="41"/>
      <c r="H276" s="124"/>
      <c r="I276" s="120"/>
      <c r="J276" s="120"/>
      <c r="K276" s="193"/>
      <c r="L276" s="193"/>
      <c r="M276" s="193"/>
      <c r="N276" s="193"/>
      <c r="O276" s="193"/>
      <c r="P276" s="6">
        <f t="shared" si="88"/>
        <v>0</v>
      </c>
      <c r="Q276" s="254"/>
      <c r="R276" s="8">
        <f t="shared" si="89"/>
        <v>0</v>
      </c>
      <c r="S276" s="8">
        <f t="shared" si="90"/>
        <v>0</v>
      </c>
    </row>
    <row r="277" spans="2:19" x14ac:dyDescent="0.35">
      <c r="B277" s="153" t="str">
        <f>+'CLIN Detail list'!P279</f>
        <v>5.6.22.6    Post Migration Information Assurance Test</v>
      </c>
      <c r="C277" s="201"/>
      <c r="D277" s="120"/>
      <c r="E277" s="121"/>
      <c r="F277" s="121"/>
      <c r="G277" s="41"/>
      <c r="H277" s="124"/>
      <c r="I277" s="120"/>
      <c r="J277" s="120"/>
      <c r="K277" s="193"/>
      <c r="L277" s="193"/>
      <c r="M277" s="193"/>
      <c r="N277" s="193"/>
      <c r="O277" s="193"/>
      <c r="P277" s="6">
        <f t="shared" si="88"/>
        <v>0</v>
      </c>
      <c r="Q277" s="254"/>
      <c r="R277" s="8">
        <f t="shared" si="89"/>
        <v>0</v>
      </c>
      <c r="S277" s="8">
        <f t="shared" si="90"/>
        <v>0</v>
      </c>
    </row>
    <row r="278" spans="2:19" x14ac:dyDescent="0.35">
      <c r="B278" s="153" t="str">
        <f>+'CLIN Detail list'!P280</f>
        <v>5.6.22.7    Performance Tests, Test</v>
      </c>
      <c r="C278" s="201"/>
      <c r="D278" s="120"/>
      <c r="E278" s="121"/>
      <c r="F278" s="121"/>
      <c r="G278" s="41"/>
      <c r="H278" s="124"/>
      <c r="I278" s="120"/>
      <c r="J278" s="120"/>
      <c r="K278" s="193"/>
      <c r="L278" s="193"/>
      <c r="M278" s="193"/>
      <c r="N278" s="193"/>
      <c r="O278" s="193"/>
      <c r="P278" s="6">
        <f t="shared" si="88"/>
        <v>0</v>
      </c>
      <c r="Q278" s="254"/>
      <c r="R278" s="8">
        <f t="shared" si="89"/>
        <v>0</v>
      </c>
      <c r="S278" s="8">
        <f t="shared" si="90"/>
        <v>0</v>
      </c>
    </row>
    <row r="279" spans="2:19" x14ac:dyDescent="0.35">
      <c r="B279" s="153" t="str">
        <f>+'CLIN Detail list'!P281</f>
        <v>5.6.22.8    Site Acceptance Test</v>
      </c>
      <c r="C279" s="201"/>
      <c r="D279" s="120"/>
      <c r="E279" s="121"/>
      <c r="F279" s="121"/>
      <c r="G279" s="41"/>
      <c r="H279" s="124"/>
      <c r="I279" s="120"/>
      <c r="J279" s="120"/>
      <c r="K279" s="193"/>
      <c r="L279" s="193"/>
      <c r="M279" s="193"/>
      <c r="N279" s="193"/>
      <c r="O279" s="193"/>
      <c r="P279" s="6">
        <f t="shared" si="88"/>
        <v>0</v>
      </c>
      <c r="Q279" s="254"/>
      <c r="R279" s="8">
        <f t="shared" si="89"/>
        <v>0</v>
      </c>
      <c r="S279" s="8">
        <f t="shared" si="90"/>
        <v>0</v>
      </c>
    </row>
    <row r="280" spans="2:19" x14ac:dyDescent="0.35">
      <c r="B280" s="237" t="str">
        <f>+'CLIN Detail list'!P282</f>
        <v>5.6.23    SER 23 : NCI Academy Oeiras</v>
      </c>
      <c r="C280" s="134"/>
      <c r="D280" s="126"/>
      <c r="E280" s="127"/>
      <c r="F280" s="127"/>
      <c r="G280" s="128"/>
      <c r="H280" s="129"/>
      <c r="I280" s="126"/>
      <c r="J280" s="126"/>
      <c r="K280" s="188"/>
      <c r="L280" s="188"/>
      <c r="M280" s="188"/>
      <c r="N280" s="188"/>
      <c r="O280" s="188"/>
      <c r="P280" s="130"/>
      <c r="Q280" s="131"/>
      <c r="R280" s="241"/>
      <c r="S280" s="233">
        <f>SUBTOTAL(9,S281:S288)</f>
        <v>0</v>
      </c>
    </row>
    <row r="281" spans="2:19" x14ac:dyDescent="0.35">
      <c r="B281" s="153" t="str">
        <f>+'CLIN Detail list'!P283</f>
        <v xml:space="preserve">5.6.23.1    Pre Migration Meeting </v>
      </c>
      <c r="C281" s="201"/>
      <c r="D281" s="120"/>
      <c r="E281" s="121"/>
      <c r="F281" s="121"/>
      <c r="G281" s="41"/>
      <c r="H281" s="124"/>
      <c r="I281" s="120"/>
      <c r="J281" s="120"/>
      <c r="K281" s="193"/>
      <c r="L281" s="193"/>
      <c r="M281" s="193"/>
      <c r="N281" s="193"/>
      <c r="O281" s="193"/>
      <c r="P281" s="6">
        <f t="shared" ref="P281:P288" si="91">SUMPRODUCT(E281:G281,H281:J281)</f>
        <v>0</v>
      </c>
      <c r="Q281" s="254"/>
      <c r="R281" s="8">
        <f t="shared" ref="R281:R288" si="92">(P281+Q281)*$W$4</f>
        <v>0</v>
      </c>
      <c r="S281" s="8">
        <f t="shared" ref="S281:S288" si="93">P281+R281+Q281</f>
        <v>0</v>
      </c>
    </row>
    <row r="282" spans="2:19" x14ac:dyDescent="0.35">
      <c r="B282" s="153" t="str">
        <f>+'CLIN Detail list'!P284</f>
        <v>5.6.23.2    Site Survey (IKM Tools)</v>
      </c>
      <c r="C282" s="201"/>
      <c r="D282" s="120"/>
      <c r="E282" s="121"/>
      <c r="F282" s="121"/>
      <c r="G282" s="41"/>
      <c r="H282" s="124"/>
      <c r="I282" s="120"/>
      <c r="J282" s="120"/>
      <c r="K282" s="193"/>
      <c r="L282" s="193"/>
      <c r="M282" s="193"/>
      <c r="N282" s="193"/>
      <c r="O282" s="193"/>
      <c r="P282" s="6">
        <f t="shared" si="91"/>
        <v>0</v>
      </c>
      <c r="Q282" s="254"/>
      <c r="R282" s="8">
        <f t="shared" si="92"/>
        <v>0</v>
      </c>
      <c r="S282" s="8">
        <f t="shared" si="93"/>
        <v>0</v>
      </c>
    </row>
    <row r="283" spans="2:19" x14ac:dyDescent="0.35">
      <c r="B283" s="153" t="str">
        <f>+'CLIN Detail list'!P285</f>
        <v>5.6.23.3    Support Site Activation (ON &amp; PBN)</v>
      </c>
      <c r="C283" s="201"/>
      <c r="D283" s="120"/>
      <c r="E283" s="121"/>
      <c r="F283" s="121"/>
      <c r="G283" s="41"/>
      <c r="H283" s="124"/>
      <c r="I283" s="120"/>
      <c r="J283" s="120"/>
      <c r="K283" s="193"/>
      <c r="L283" s="193"/>
      <c r="M283" s="193"/>
      <c r="N283" s="193"/>
      <c r="O283" s="193"/>
      <c r="P283" s="6">
        <f t="shared" si="91"/>
        <v>0</v>
      </c>
      <c r="Q283" s="254"/>
      <c r="R283" s="8">
        <f t="shared" si="92"/>
        <v>0</v>
      </c>
      <c r="S283" s="8">
        <f t="shared" si="93"/>
        <v>0</v>
      </c>
    </row>
    <row r="284" spans="2:19" x14ac:dyDescent="0.35">
      <c r="B284" s="153" t="str">
        <f>+'CLIN Detail list'!P286</f>
        <v>5.6.23.4    Migration Tool configuration / customization</v>
      </c>
      <c r="C284" s="201"/>
      <c r="D284" s="120"/>
      <c r="E284" s="121"/>
      <c r="F284" s="121"/>
      <c r="G284" s="41"/>
      <c r="H284" s="124"/>
      <c r="I284" s="120"/>
      <c r="J284" s="120"/>
      <c r="K284" s="193"/>
      <c r="L284" s="193"/>
      <c r="M284" s="193"/>
      <c r="N284" s="193"/>
      <c r="O284" s="193"/>
      <c r="P284" s="6">
        <f t="shared" si="91"/>
        <v>0</v>
      </c>
      <c r="Q284" s="254"/>
      <c r="R284" s="8">
        <f t="shared" si="92"/>
        <v>0</v>
      </c>
      <c r="S284" s="8">
        <f t="shared" si="93"/>
        <v>0</v>
      </c>
    </row>
    <row r="285" spans="2:19" x14ac:dyDescent="0.35">
      <c r="B285" s="153" t="str">
        <f>+'CLIN Detail list'!P287</f>
        <v xml:space="preserve">5.6.23.5    Data Migration </v>
      </c>
      <c r="C285" s="201"/>
      <c r="D285" s="120"/>
      <c r="E285" s="121"/>
      <c r="F285" s="121"/>
      <c r="G285" s="41"/>
      <c r="H285" s="124"/>
      <c r="I285" s="120"/>
      <c r="J285" s="120"/>
      <c r="K285" s="193"/>
      <c r="L285" s="193"/>
      <c r="M285" s="193"/>
      <c r="N285" s="193"/>
      <c r="O285" s="193"/>
      <c r="P285" s="6">
        <f t="shared" si="91"/>
        <v>0</v>
      </c>
      <c r="Q285" s="254"/>
      <c r="R285" s="8">
        <f t="shared" si="92"/>
        <v>0</v>
      </c>
      <c r="S285" s="8">
        <f t="shared" si="93"/>
        <v>0</v>
      </c>
    </row>
    <row r="286" spans="2:19" x14ac:dyDescent="0.35">
      <c r="B286" s="153" t="str">
        <f>+'CLIN Detail list'!P288</f>
        <v>5.6.23.6    Post Migration Information Assurance Test</v>
      </c>
      <c r="C286" s="201"/>
      <c r="D286" s="120"/>
      <c r="E286" s="121"/>
      <c r="F286" s="121"/>
      <c r="G286" s="41"/>
      <c r="H286" s="124"/>
      <c r="I286" s="120"/>
      <c r="J286" s="120"/>
      <c r="K286" s="193"/>
      <c r="L286" s="193"/>
      <c r="M286" s="193"/>
      <c r="N286" s="193"/>
      <c r="O286" s="193"/>
      <c r="P286" s="6">
        <f t="shared" si="91"/>
        <v>0</v>
      </c>
      <c r="Q286" s="254"/>
      <c r="R286" s="8">
        <f t="shared" si="92"/>
        <v>0</v>
      </c>
      <c r="S286" s="8">
        <f t="shared" si="93"/>
        <v>0</v>
      </c>
    </row>
    <row r="287" spans="2:19" x14ac:dyDescent="0.35">
      <c r="B287" s="153" t="str">
        <f>+'CLIN Detail list'!P289</f>
        <v>5.6.23.7    Performance Tests, Test</v>
      </c>
      <c r="C287" s="201"/>
      <c r="D287" s="120"/>
      <c r="E287" s="121"/>
      <c r="F287" s="121"/>
      <c r="G287" s="41"/>
      <c r="H287" s="124"/>
      <c r="I287" s="120"/>
      <c r="J287" s="120"/>
      <c r="K287" s="193"/>
      <c r="L287" s="193"/>
      <c r="M287" s="193"/>
      <c r="N287" s="193"/>
      <c r="O287" s="193"/>
      <c r="P287" s="6">
        <f t="shared" si="91"/>
        <v>0</v>
      </c>
      <c r="Q287" s="254"/>
      <c r="R287" s="8">
        <f t="shared" si="92"/>
        <v>0</v>
      </c>
      <c r="S287" s="8">
        <f t="shared" si="93"/>
        <v>0</v>
      </c>
    </row>
    <row r="288" spans="2:19" x14ac:dyDescent="0.35">
      <c r="B288" s="153" t="str">
        <f>+'CLIN Detail list'!P290</f>
        <v>5.6.23.8    Site Acceptance Test</v>
      </c>
      <c r="C288" s="201"/>
      <c r="D288" s="120"/>
      <c r="E288" s="121"/>
      <c r="F288" s="121"/>
      <c r="G288" s="41"/>
      <c r="H288" s="124"/>
      <c r="I288" s="120"/>
      <c r="J288" s="120"/>
      <c r="K288" s="193"/>
      <c r="L288" s="193"/>
      <c r="M288" s="193"/>
      <c r="N288" s="193"/>
      <c r="O288" s="193"/>
      <c r="P288" s="6">
        <f t="shared" si="91"/>
        <v>0</v>
      </c>
      <c r="Q288" s="254"/>
      <c r="R288" s="8">
        <f t="shared" si="92"/>
        <v>0</v>
      </c>
      <c r="S288" s="8">
        <f t="shared" si="93"/>
        <v>0</v>
      </c>
    </row>
    <row r="289" spans="2:19" x14ac:dyDescent="0.35">
      <c r="B289" s="237" t="str">
        <f>+'CLIN Detail list'!P291</f>
        <v>5.6.24    SER 24 : NATO School Oberammergau</v>
      </c>
      <c r="C289" s="134"/>
      <c r="D289" s="126"/>
      <c r="E289" s="127"/>
      <c r="F289" s="127"/>
      <c r="G289" s="128"/>
      <c r="H289" s="129"/>
      <c r="I289" s="126"/>
      <c r="J289" s="126"/>
      <c r="K289" s="188"/>
      <c r="L289" s="188"/>
      <c r="M289" s="188"/>
      <c r="N289" s="188"/>
      <c r="O289" s="188"/>
      <c r="P289" s="130"/>
      <c r="Q289" s="131"/>
      <c r="R289" s="241"/>
      <c r="S289" s="233">
        <f>SUBTOTAL(9,S290:S297)</f>
        <v>0</v>
      </c>
    </row>
    <row r="290" spans="2:19" x14ac:dyDescent="0.35">
      <c r="B290" s="153" t="str">
        <f>+'CLIN Detail list'!P292</f>
        <v xml:space="preserve">5.6.24.1    Pre Migration Meeting </v>
      </c>
      <c r="C290" s="201"/>
      <c r="D290" s="120"/>
      <c r="E290" s="121"/>
      <c r="F290" s="121"/>
      <c r="G290" s="41"/>
      <c r="H290" s="124"/>
      <c r="I290" s="120"/>
      <c r="J290" s="120"/>
      <c r="K290" s="193"/>
      <c r="L290" s="193"/>
      <c r="M290" s="193"/>
      <c r="N290" s="193"/>
      <c r="O290" s="193"/>
      <c r="P290" s="6">
        <f t="shared" ref="P290:P297" si="94">SUMPRODUCT(E290:G290,H290:J290)</f>
        <v>0</v>
      </c>
      <c r="Q290" s="254"/>
      <c r="R290" s="8">
        <f t="shared" ref="R290:R297" si="95">(P290+Q290)*$W$4</f>
        <v>0</v>
      </c>
      <c r="S290" s="8">
        <f t="shared" ref="S290:S297" si="96">P290+R290+Q290</f>
        <v>0</v>
      </c>
    </row>
    <row r="291" spans="2:19" x14ac:dyDescent="0.35">
      <c r="B291" s="153" t="str">
        <f>+'CLIN Detail list'!P293</f>
        <v>5.6.24.2    Site Survey (IKM Tools)</v>
      </c>
      <c r="C291" s="201"/>
      <c r="D291" s="120"/>
      <c r="E291" s="121"/>
      <c r="F291" s="121"/>
      <c r="G291" s="41"/>
      <c r="H291" s="124"/>
      <c r="I291" s="120"/>
      <c r="J291" s="120"/>
      <c r="K291" s="193"/>
      <c r="L291" s="193"/>
      <c r="M291" s="193"/>
      <c r="N291" s="193"/>
      <c r="O291" s="193"/>
      <c r="P291" s="6">
        <f t="shared" si="94"/>
        <v>0</v>
      </c>
      <c r="Q291" s="254"/>
      <c r="R291" s="8">
        <f t="shared" si="95"/>
        <v>0</v>
      </c>
      <c r="S291" s="8">
        <f t="shared" si="96"/>
        <v>0</v>
      </c>
    </row>
    <row r="292" spans="2:19" x14ac:dyDescent="0.35">
      <c r="B292" s="153" t="str">
        <f>+'CLIN Detail list'!P294</f>
        <v>5.6.24.3    Support Site Activation (ON &amp; PBN)</v>
      </c>
      <c r="C292" s="201"/>
      <c r="D292" s="120"/>
      <c r="E292" s="121"/>
      <c r="F292" s="121"/>
      <c r="G292" s="41"/>
      <c r="H292" s="124"/>
      <c r="I292" s="120"/>
      <c r="J292" s="120"/>
      <c r="K292" s="193"/>
      <c r="L292" s="193"/>
      <c r="M292" s="193"/>
      <c r="N292" s="193"/>
      <c r="O292" s="193"/>
      <c r="P292" s="6">
        <f t="shared" si="94"/>
        <v>0</v>
      </c>
      <c r="Q292" s="254"/>
      <c r="R292" s="8">
        <f t="shared" si="95"/>
        <v>0</v>
      </c>
      <c r="S292" s="8">
        <f t="shared" si="96"/>
        <v>0</v>
      </c>
    </row>
    <row r="293" spans="2:19" x14ac:dyDescent="0.35">
      <c r="B293" s="153" t="str">
        <f>+'CLIN Detail list'!P295</f>
        <v>5.6.24.4    Migration Tool configuration / customization</v>
      </c>
      <c r="C293" s="201"/>
      <c r="D293" s="120"/>
      <c r="E293" s="121"/>
      <c r="F293" s="121"/>
      <c r="G293" s="41"/>
      <c r="H293" s="124"/>
      <c r="I293" s="120"/>
      <c r="J293" s="120"/>
      <c r="K293" s="193"/>
      <c r="L293" s="193"/>
      <c r="M293" s="193"/>
      <c r="N293" s="193"/>
      <c r="O293" s="193"/>
      <c r="P293" s="6">
        <f t="shared" si="94"/>
        <v>0</v>
      </c>
      <c r="Q293" s="254"/>
      <c r="R293" s="8">
        <f t="shared" si="95"/>
        <v>0</v>
      </c>
      <c r="S293" s="8">
        <f t="shared" si="96"/>
        <v>0</v>
      </c>
    </row>
    <row r="294" spans="2:19" x14ac:dyDescent="0.35">
      <c r="B294" s="153" t="str">
        <f>+'CLIN Detail list'!P296</f>
        <v xml:space="preserve">5.6.24.5    Data Migration </v>
      </c>
      <c r="C294" s="201"/>
      <c r="D294" s="120"/>
      <c r="E294" s="121"/>
      <c r="F294" s="121"/>
      <c r="G294" s="41"/>
      <c r="H294" s="124"/>
      <c r="I294" s="120"/>
      <c r="J294" s="120"/>
      <c r="K294" s="193"/>
      <c r="L294" s="193"/>
      <c r="M294" s="193"/>
      <c r="N294" s="193"/>
      <c r="O294" s="193"/>
      <c r="P294" s="6">
        <f t="shared" si="94"/>
        <v>0</v>
      </c>
      <c r="Q294" s="254"/>
      <c r="R294" s="8">
        <f t="shared" si="95"/>
        <v>0</v>
      </c>
      <c r="S294" s="8">
        <f t="shared" si="96"/>
        <v>0</v>
      </c>
    </row>
    <row r="295" spans="2:19" x14ac:dyDescent="0.35">
      <c r="B295" s="153" t="str">
        <f>+'CLIN Detail list'!P297</f>
        <v>5.6.24.6    Post Migration Information Assurance Test</v>
      </c>
      <c r="C295" s="201"/>
      <c r="D295" s="120"/>
      <c r="E295" s="121"/>
      <c r="F295" s="121"/>
      <c r="G295" s="41"/>
      <c r="H295" s="124"/>
      <c r="I295" s="120"/>
      <c r="J295" s="120"/>
      <c r="K295" s="193"/>
      <c r="L295" s="193"/>
      <c r="M295" s="193"/>
      <c r="N295" s="193"/>
      <c r="O295" s="193"/>
      <c r="P295" s="6">
        <f t="shared" si="94"/>
        <v>0</v>
      </c>
      <c r="Q295" s="254"/>
      <c r="R295" s="8">
        <f t="shared" si="95"/>
        <v>0</v>
      </c>
      <c r="S295" s="8">
        <f t="shared" si="96"/>
        <v>0</v>
      </c>
    </row>
    <row r="296" spans="2:19" x14ac:dyDescent="0.35">
      <c r="B296" s="153" t="str">
        <f>+'CLIN Detail list'!P298</f>
        <v>5.6.24.7    Performance Tests, Test</v>
      </c>
      <c r="C296" s="201"/>
      <c r="D296" s="120"/>
      <c r="E296" s="121"/>
      <c r="F296" s="121"/>
      <c r="G296" s="41"/>
      <c r="H296" s="124"/>
      <c r="I296" s="120"/>
      <c r="J296" s="120"/>
      <c r="K296" s="193"/>
      <c r="L296" s="193"/>
      <c r="M296" s="193"/>
      <c r="N296" s="193"/>
      <c r="O296" s="193"/>
      <c r="P296" s="6">
        <f t="shared" si="94"/>
        <v>0</v>
      </c>
      <c r="Q296" s="254"/>
      <c r="R296" s="8">
        <f t="shared" si="95"/>
        <v>0</v>
      </c>
      <c r="S296" s="8">
        <f t="shared" si="96"/>
        <v>0</v>
      </c>
    </row>
    <row r="297" spans="2:19" x14ac:dyDescent="0.35">
      <c r="B297" s="153" t="str">
        <f>+'CLIN Detail list'!P299</f>
        <v>5.6.24.8    Site Acceptance Test</v>
      </c>
      <c r="C297" s="201"/>
      <c r="D297" s="120"/>
      <c r="E297" s="121"/>
      <c r="F297" s="121"/>
      <c r="G297" s="41"/>
      <c r="H297" s="124"/>
      <c r="I297" s="120"/>
      <c r="J297" s="120"/>
      <c r="K297" s="193"/>
      <c r="L297" s="193"/>
      <c r="M297" s="193"/>
      <c r="N297" s="193"/>
      <c r="O297" s="193"/>
      <c r="P297" s="6">
        <f t="shared" si="94"/>
        <v>0</v>
      </c>
      <c r="Q297" s="254"/>
      <c r="R297" s="8">
        <f t="shared" si="95"/>
        <v>0</v>
      </c>
      <c r="S297" s="8">
        <f t="shared" si="96"/>
        <v>0</v>
      </c>
    </row>
    <row r="298" spans="2:19" x14ac:dyDescent="0.35">
      <c r="B298" s="237" t="str">
        <f>+'CLIN Detail list'!P300</f>
        <v>5.6.25    SER 25 : NDC Rome</v>
      </c>
      <c r="C298" s="134"/>
      <c r="D298" s="126"/>
      <c r="E298" s="127"/>
      <c r="F298" s="127"/>
      <c r="G298" s="128"/>
      <c r="H298" s="129"/>
      <c r="I298" s="126"/>
      <c r="J298" s="126"/>
      <c r="K298" s="188"/>
      <c r="L298" s="188"/>
      <c r="M298" s="188"/>
      <c r="N298" s="188"/>
      <c r="O298" s="188"/>
      <c r="P298" s="130"/>
      <c r="Q298" s="131"/>
      <c r="R298" s="241"/>
      <c r="S298" s="233">
        <f>SUBTOTAL(9,S299:S306)</f>
        <v>0</v>
      </c>
    </row>
    <row r="299" spans="2:19" x14ac:dyDescent="0.35">
      <c r="B299" s="153" t="str">
        <f>+'CLIN Detail list'!P301</f>
        <v>5.6.25.1    Pre Migration Meeting</v>
      </c>
      <c r="C299" s="201"/>
      <c r="D299" s="120"/>
      <c r="E299" s="121"/>
      <c r="F299" s="121"/>
      <c r="G299" s="41"/>
      <c r="H299" s="124"/>
      <c r="I299" s="120"/>
      <c r="J299" s="120"/>
      <c r="K299" s="193"/>
      <c r="L299" s="193"/>
      <c r="M299" s="193"/>
      <c r="N299" s="193"/>
      <c r="O299" s="193"/>
      <c r="P299" s="6">
        <f t="shared" ref="P299:P306" si="97">SUMPRODUCT(E299:G299,H299:J299)</f>
        <v>0</v>
      </c>
      <c r="Q299" s="254"/>
      <c r="R299" s="8">
        <f t="shared" ref="R299:R306" si="98">(P299+Q299)*$W$4</f>
        <v>0</v>
      </c>
      <c r="S299" s="8">
        <f t="shared" ref="S299:S306" si="99">P299+R299+Q299</f>
        <v>0</v>
      </c>
    </row>
    <row r="300" spans="2:19" x14ac:dyDescent="0.35">
      <c r="B300" s="153" t="str">
        <f>+'CLIN Detail list'!P302</f>
        <v>5.6.25.2    Site Survey (IKM Tools)</v>
      </c>
      <c r="C300" s="201"/>
      <c r="D300" s="120"/>
      <c r="E300" s="121"/>
      <c r="F300" s="121"/>
      <c r="G300" s="41"/>
      <c r="H300" s="124"/>
      <c r="I300" s="120"/>
      <c r="J300" s="120"/>
      <c r="K300" s="193"/>
      <c r="L300" s="193"/>
      <c r="M300" s="193"/>
      <c r="N300" s="193"/>
      <c r="O300" s="193"/>
      <c r="P300" s="6">
        <f t="shared" si="97"/>
        <v>0</v>
      </c>
      <c r="Q300" s="254"/>
      <c r="R300" s="8">
        <f t="shared" si="98"/>
        <v>0</v>
      </c>
      <c r="S300" s="8">
        <f t="shared" si="99"/>
        <v>0</v>
      </c>
    </row>
    <row r="301" spans="2:19" x14ac:dyDescent="0.35">
      <c r="B301" s="153" t="str">
        <f>+'CLIN Detail list'!P303</f>
        <v>5.6.25.3    Support Site Activation (ON &amp; PBN)</v>
      </c>
      <c r="C301" s="201"/>
      <c r="D301" s="120"/>
      <c r="E301" s="121"/>
      <c r="F301" s="121"/>
      <c r="G301" s="41"/>
      <c r="H301" s="124"/>
      <c r="I301" s="120"/>
      <c r="J301" s="120"/>
      <c r="K301" s="193"/>
      <c r="L301" s="193"/>
      <c r="M301" s="193"/>
      <c r="N301" s="193"/>
      <c r="O301" s="193"/>
      <c r="P301" s="6">
        <f t="shared" si="97"/>
        <v>0</v>
      </c>
      <c r="Q301" s="254"/>
      <c r="R301" s="8">
        <f t="shared" si="98"/>
        <v>0</v>
      </c>
      <c r="S301" s="8">
        <f t="shared" si="99"/>
        <v>0</v>
      </c>
    </row>
    <row r="302" spans="2:19" x14ac:dyDescent="0.35">
      <c r="B302" s="153" t="str">
        <f>+'CLIN Detail list'!P304</f>
        <v>5.6.25.4    Migration Tool configuration / customization</v>
      </c>
      <c r="C302" s="201"/>
      <c r="D302" s="120"/>
      <c r="E302" s="121"/>
      <c r="F302" s="121"/>
      <c r="G302" s="41"/>
      <c r="H302" s="124"/>
      <c r="I302" s="120"/>
      <c r="J302" s="120"/>
      <c r="K302" s="193"/>
      <c r="L302" s="193"/>
      <c r="M302" s="193"/>
      <c r="N302" s="193"/>
      <c r="O302" s="193"/>
      <c r="P302" s="6">
        <f t="shared" si="97"/>
        <v>0</v>
      </c>
      <c r="Q302" s="254"/>
      <c r="R302" s="8">
        <f t="shared" si="98"/>
        <v>0</v>
      </c>
      <c r="S302" s="8">
        <f t="shared" si="99"/>
        <v>0</v>
      </c>
    </row>
    <row r="303" spans="2:19" x14ac:dyDescent="0.35">
      <c r="B303" s="153" t="str">
        <f>+'CLIN Detail list'!P305</f>
        <v xml:space="preserve">5.6.25.5    Data Migration </v>
      </c>
      <c r="C303" s="201"/>
      <c r="D303" s="120"/>
      <c r="E303" s="121"/>
      <c r="F303" s="121"/>
      <c r="G303" s="41"/>
      <c r="H303" s="124"/>
      <c r="I303" s="120"/>
      <c r="J303" s="120"/>
      <c r="K303" s="193"/>
      <c r="L303" s="193"/>
      <c r="M303" s="193"/>
      <c r="N303" s="193"/>
      <c r="O303" s="193"/>
      <c r="P303" s="6">
        <f t="shared" si="97"/>
        <v>0</v>
      </c>
      <c r="Q303" s="254"/>
      <c r="R303" s="8">
        <f t="shared" si="98"/>
        <v>0</v>
      </c>
      <c r="S303" s="8">
        <f t="shared" si="99"/>
        <v>0</v>
      </c>
    </row>
    <row r="304" spans="2:19" x14ac:dyDescent="0.35">
      <c r="B304" s="153" t="str">
        <f>+'CLIN Detail list'!P306</f>
        <v>5.6.25.6    Post Migration Information Assurance Test</v>
      </c>
      <c r="C304" s="201"/>
      <c r="D304" s="120"/>
      <c r="E304" s="121"/>
      <c r="F304" s="121"/>
      <c r="G304" s="41"/>
      <c r="H304" s="124"/>
      <c r="I304" s="120"/>
      <c r="J304" s="120"/>
      <c r="K304" s="193"/>
      <c r="L304" s="193"/>
      <c r="M304" s="193"/>
      <c r="N304" s="193"/>
      <c r="O304" s="193"/>
      <c r="P304" s="6">
        <f t="shared" si="97"/>
        <v>0</v>
      </c>
      <c r="Q304" s="254"/>
      <c r="R304" s="8">
        <f t="shared" si="98"/>
        <v>0</v>
      </c>
      <c r="S304" s="8">
        <f t="shared" si="99"/>
        <v>0</v>
      </c>
    </row>
    <row r="305" spans="2:19" x14ac:dyDescent="0.35">
      <c r="B305" s="153" t="str">
        <f>+'CLIN Detail list'!P307</f>
        <v>5.6.25.7    Performance Tests, Test</v>
      </c>
      <c r="C305" s="201"/>
      <c r="D305" s="120"/>
      <c r="E305" s="121"/>
      <c r="F305" s="121"/>
      <c r="G305" s="41"/>
      <c r="H305" s="124"/>
      <c r="I305" s="120"/>
      <c r="J305" s="120"/>
      <c r="K305" s="193"/>
      <c r="L305" s="193"/>
      <c r="M305" s="193"/>
      <c r="N305" s="193"/>
      <c r="O305" s="193"/>
      <c r="P305" s="6">
        <f t="shared" si="97"/>
        <v>0</v>
      </c>
      <c r="Q305" s="254"/>
      <c r="R305" s="8">
        <f t="shared" si="98"/>
        <v>0</v>
      </c>
      <c r="S305" s="8">
        <f t="shared" si="99"/>
        <v>0</v>
      </c>
    </row>
    <row r="306" spans="2:19" x14ac:dyDescent="0.35">
      <c r="B306" s="153" t="str">
        <f>+'CLIN Detail list'!P308</f>
        <v>5.6.25.8    Site Acceptance Test</v>
      </c>
      <c r="C306" s="201"/>
      <c r="D306" s="120"/>
      <c r="E306" s="121"/>
      <c r="F306" s="121"/>
      <c r="G306" s="41"/>
      <c r="H306" s="124"/>
      <c r="I306" s="120"/>
      <c r="J306" s="120"/>
      <c r="K306" s="193"/>
      <c r="L306" s="193"/>
      <c r="M306" s="193"/>
      <c r="N306" s="193"/>
      <c r="O306" s="193"/>
      <c r="P306" s="6">
        <f t="shared" si="97"/>
        <v>0</v>
      </c>
      <c r="Q306" s="254"/>
      <c r="R306" s="8">
        <f t="shared" si="98"/>
        <v>0</v>
      </c>
      <c r="S306" s="8">
        <f t="shared" si="99"/>
        <v>0</v>
      </c>
    </row>
    <row r="307" spans="2:19" x14ac:dyDescent="0.35">
      <c r="B307" s="237" t="str">
        <f>+'CLIN Detail list'!P309</f>
        <v>5.6.26    SER 26 : HQ SACT</v>
      </c>
      <c r="C307" s="134"/>
      <c r="D307" s="126"/>
      <c r="E307" s="127"/>
      <c r="F307" s="127"/>
      <c r="G307" s="128"/>
      <c r="H307" s="129"/>
      <c r="I307" s="126"/>
      <c r="J307" s="126"/>
      <c r="K307" s="188"/>
      <c r="L307" s="188"/>
      <c r="M307" s="188"/>
      <c r="N307" s="188"/>
      <c r="O307" s="188"/>
      <c r="P307" s="130"/>
      <c r="Q307" s="131"/>
      <c r="R307" s="241"/>
      <c r="S307" s="233">
        <f>SUBTOTAL(9,S308:S315)</f>
        <v>0</v>
      </c>
    </row>
    <row r="308" spans="2:19" x14ac:dyDescent="0.35">
      <c r="B308" s="153" t="str">
        <f>+'CLIN Detail list'!P310</f>
        <v>5.6.26.1    Pre Migration Meeting</v>
      </c>
      <c r="C308" s="201"/>
      <c r="D308" s="120"/>
      <c r="E308" s="121"/>
      <c r="F308" s="121"/>
      <c r="G308" s="41"/>
      <c r="H308" s="124"/>
      <c r="I308" s="120"/>
      <c r="J308" s="120"/>
      <c r="K308" s="193"/>
      <c r="L308" s="193"/>
      <c r="M308" s="193"/>
      <c r="N308" s="193"/>
      <c r="O308" s="193"/>
      <c r="P308" s="6">
        <f t="shared" ref="P308:P315" si="100">SUMPRODUCT(E308:G308,H308:J308)</f>
        <v>0</v>
      </c>
      <c r="Q308" s="254"/>
      <c r="R308" s="8">
        <f t="shared" ref="R308:R315" si="101">(P308+Q308)*$W$4</f>
        <v>0</v>
      </c>
      <c r="S308" s="8">
        <f t="shared" ref="S308:S315" si="102">P308+R308+Q308</f>
        <v>0</v>
      </c>
    </row>
    <row r="309" spans="2:19" x14ac:dyDescent="0.35">
      <c r="B309" s="153" t="str">
        <f>+'CLIN Detail list'!P311</f>
        <v>5.6.26.2    Site Survey (IKM Tools)</v>
      </c>
      <c r="C309" s="201"/>
      <c r="D309" s="120"/>
      <c r="E309" s="121"/>
      <c r="F309" s="121"/>
      <c r="G309" s="41"/>
      <c r="H309" s="124"/>
      <c r="I309" s="120"/>
      <c r="J309" s="120"/>
      <c r="K309" s="193"/>
      <c r="L309" s="193"/>
      <c r="M309" s="193"/>
      <c r="N309" s="193"/>
      <c r="O309" s="193"/>
      <c r="P309" s="6">
        <f t="shared" si="100"/>
        <v>0</v>
      </c>
      <c r="Q309" s="254"/>
      <c r="R309" s="8">
        <f t="shared" si="101"/>
        <v>0</v>
      </c>
      <c r="S309" s="8">
        <f t="shared" si="102"/>
        <v>0</v>
      </c>
    </row>
    <row r="310" spans="2:19" x14ac:dyDescent="0.35">
      <c r="B310" s="153" t="str">
        <f>+'CLIN Detail list'!P312</f>
        <v>5.6.26.3    Support Site Activation (ON &amp; PBN)</v>
      </c>
      <c r="C310" s="201"/>
      <c r="D310" s="120"/>
      <c r="E310" s="121"/>
      <c r="F310" s="121"/>
      <c r="G310" s="41"/>
      <c r="H310" s="124"/>
      <c r="I310" s="120"/>
      <c r="J310" s="120"/>
      <c r="K310" s="193"/>
      <c r="L310" s="193"/>
      <c r="M310" s="193"/>
      <c r="N310" s="193"/>
      <c r="O310" s="193"/>
      <c r="P310" s="6">
        <f t="shared" si="100"/>
        <v>0</v>
      </c>
      <c r="Q310" s="254"/>
      <c r="R310" s="8">
        <f t="shared" si="101"/>
        <v>0</v>
      </c>
      <c r="S310" s="8">
        <f t="shared" si="102"/>
        <v>0</v>
      </c>
    </row>
    <row r="311" spans="2:19" x14ac:dyDescent="0.35">
      <c r="B311" s="153" t="str">
        <f>+'CLIN Detail list'!P313</f>
        <v>5.6.26.4    Migration Tool configuration / customization</v>
      </c>
      <c r="C311" s="201"/>
      <c r="D311" s="120"/>
      <c r="E311" s="121"/>
      <c r="F311" s="121"/>
      <c r="G311" s="41"/>
      <c r="H311" s="124"/>
      <c r="I311" s="120"/>
      <c r="J311" s="120"/>
      <c r="K311" s="193"/>
      <c r="L311" s="193"/>
      <c r="M311" s="193"/>
      <c r="N311" s="193"/>
      <c r="O311" s="193"/>
      <c r="P311" s="6">
        <f t="shared" si="100"/>
        <v>0</v>
      </c>
      <c r="Q311" s="254"/>
      <c r="R311" s="8">
        <f t="shared" si="101"/>
        <v>0</v>
      </c>
      <c r="S311" s="8">
        <f t="shared" si="102"/>
        <v>0</v>
      </c>
    </row>
    <row r="312" spans="2:19" x14ac:dyDescent="0.35">
      <c r="B312" s="153" t="str">
        <f>+'CLIN Detail list'!P314</f>
        <v xml:space="preserve">5.6.26.5    Data Migration </v>
      </c>
      <c r="C312" s="201"/>
      <c r="D312" s="120"/>
      <c r="E312" s="121"/>
      <c r="F312" s="121"/>
      <c r="G312" s="41"/>
      <c r="H312" s="124"/>
      <c r="I312" s="120"/>
      <c r="J312" s="120"/>
      <c r="K312" s="193"/>
      <c r="L312" s="193"/>
      <c r="M312" s="193"/>
      <c r="N312" s="193"/>
      <c r="O312" s="193"/>
      <c r="P312" s="6">
        <f t="shared" si="100"/>
        <v>0</v>
      </c>
      <c r="Q312" s="254"/>
      <c r="R312" s="8">
        <f t="shared" si="101"/>
        <v>0</v>
      </c>
      <c r="S312" s="8">
        <f t="shared" si="102"/>
        <v>0</v>
      </c>
    </row>
    <row r="313" spans="2:19" x14ac:dyDescent="0.35">
      <c r="B313" s="153" t="str">
        <f>+'CLIN Detail list'!P315</f>
        <v>5.6.26.6    Post Migration Information Assurance Test</v>
      </c>
      <c r="C313" s="201"/>
      <c r="D313" s="120"/>
      <c r="E313" s="121"/>
      <c r="F313" s="121"/>
      <c r="G313" s="41"/>
      <c r="H313" s="124"/>
      <c r="I313" s="120"/>
      <c r="J313" s="120"/>
      <c r="K313" s="193"/>
      <c r="L313" s="193"/>
      <c r="M313" s="193"/>
      <c r="N313" s="193"/>
      <c r="O313" s="193"/>
      <c r="P313" s="6">
        <f t="shared" si="100"/>
        <v>0</v>
      </c>
      <c r="Q313" s="254"/>
      <c r="R313" s="8">
        <f t="shared" si="101"/>
        <v>0</v>
      </c>
      <c r="S313" s="8">
        <f t="shared" si="102"/>
        <v>0</v>
      </c>
    </row>
    <row r="314" spans="2:19" x14ac:dyDescent="0.35">
      <c r="B314" s="153" t="str">
        <f>+'CLIN Detail list'!P316</f>
        <v>5.6.26.7    Performance Tests, Test</v>
      </c>
      <c r="C314" s="201"/>
      <c r="D314" s="120"/>
      <c r="E314" s="121"/>
      <c r="F314" s="121"/>
      <c r="G314" s="41"/>
      <c r="H314" s="124"/>
      <c r="I314" s="120"/>
      <c r="J314" s="120"/>
      <c r="K314" s="193"/>
      <c r="L314" s="193"/>
      <c r="M314" s="193"/>
      <c r="N314" s="193"/>
      <c r="O314" s="193"/>
      <c r="P314" s="6">
        <f t="shared" si="100"/>
        <v>0</v>
      </c>
      <c r="Q314" s="254"/>
      <c r="R314" s="8">
        <f t="shared" si="101"/>
        <v>0</v>
      </c>
      <c r="S314" s="8">
        <f t="shared" si="102"/>
        <v>0</v>
      </c>
    </row>
    <row r="315" spans="2:19" x14ac:dyDescent="0.35">
      <c r="B315" s="153" t="str">
        <f>+'CLIN Detail list'!P317</f>
        <v>5.6.26.8    Site Acceptance Test</v>
      </c>
      <c r="C315" s="201"/>
      <c r="D315" s="120"/>
      <c r="E315" s="121"/>
      <c r="F315" s="121"/>
      <c r="G315" s="41"/>
      <c r="H315" s="124"/>
      <c r="I315" s="120"/>
      <c r="J315" s="120"/>
      <c r="K315" s="193"/>
      <c r="L315" s="193"/>
      <c r="M315" s="193"/>
      <c r="N315" s="193"/>
      <c r="O315" s="193"/>
      <c r="P315" s="6">
        <f t="shared" si="100"/>
        <v>0</v>
      </c>
      <c r="Q315" s="254"/>
      <c r="R315" s="8">
        <f t="shared" si="101"/>
        <v>0</v>
      </c>
      <c r="S315" s="8">
        <f t="shared" si="102"/>
        <v>0</v>
      </c>
    </row>
    <row r="316" spans="2:19" x14ac:dyDescent="0.35">
      <c r="B316" s="237" t="str">
        <f>+'CLIN Detail list'!P318</f>
        <v>5.6.27    SER 1 : SHAPE Mons (MIR)</v>
      </c>
      <c r="C316" s="134"/>
      <c r="D316" s="126"/>
      <c r="E316" s="127"/>
      <c r="F316" s="127"/>
      <c r="G316" s="128"/>
      <c r="H316" s="129"/>
      <c r="I316" s="126"/>
      <c r="J316" s="126"/>
      <c r="K316" s="188"/>
      <c r="L316" s="188"/>
      <c r="M316" s="188"/>
      <c r="N316" s="188"/>
      <c r="O316" s="188"/>
      <c r="P316" s="130"/>
      <c r="Q316" s="131"/>
      <c r="R316" s="241"/>
      <c r="S316" s="233">
        <f>SUBTOTAL(9,S317:S324)</f>
        <v>0</v>
      </c>
    </row>
    <row r="317" spans="2:19" x14ac:dyDescent="0.35">
      <c r="B317" s="153" t="str">
        <f>+'CLIN Detail list'!P319</f>
        <v>5.6.27.1    Pre Migration Meeting</v>
      </c>
      <c r="C317" s="201"/>
      <c r="D317" s="120"/>
      <c r="E317" s="121"/>
      <c r="F317" s="121"/>
      <c r="G317" s="41"/>
      <c r="H317" s="124"/>
      <c r="I317" s="120"/>
      <c r="J317" s="120"/>
      <c r="K317" s="193"/>
      <c r="L317" s="193"/>
      <c r="M317" s="193"/>
      <c r="N317" s="193"/>
      <c r="O317" s="193"/>
      <c r="P317" s="6">
        <f t="shared" ref="P317:P324" si="103">SUMPRODUCT(E317:G317,H317:J317)</f>
        <v>0</v>
      </c>
      <c r="Q317" s="254"/>
      <c r="R317" s="8">
        <f t="shared" ref="R317:R324" si="104">(P317+Q317)*$W$4</f>
        <v>0</v>
      </c>
      <c r="S317" s="8">
        <f t="shared" ref="S317:S324" si="105">P317+R317+Q317</f>
        <v>0</v>
      </c>
    </row>
    <row r="318" spans="2:19" x14ac:dyDescent="0.35">
      <c r="B318" s="153" t="str">
        <f>+'CLIN Detail list'!P320</f>
        <v>5.6.27.2    Site Survey (IKM Tools)</v>
      </c>
      <c r="C318" s="201"/>
      <c r="D318" s="120"/>
      <c r="E318" s="121"/>
      <c r="F318" s="121"/>
      <c r="G318" s="41"/>
      <c r="H318" s="124"/>
      <c r="I318" s="120"/>
      <c r="J318" s="120"/>
      <c r="K318" s="193"/>
      <c r="L318" s="193"/>
      <c r="M318" s="193"/>
      <c r="N318" s="193"/>
      <c r="O318" s="193"/>
      <c r="P318" s="6">
        <f t="shared" si="103"/>
        <v>0</v>
      </c>
      <c r="Q318" s="254"/>
      <c r="R318" s="8">
        <f t="shared" si="104"/>
        <v>0</v>
      </c>
      <c r="S318" s="8">
        <f t="shared" si="105"/>
        <v>0</v>
      </c>
    </row>
    <row r="319" spans="2:19" x14ac:dyDescent="0.35">
      <c r="B319" s="153" t="str">
        <f>+'CLIN Detail list'!P321</f>
        <v>5.6.27.3    Support Site Activation (Mission Network)</v>
      </c>
      <c r="C319" s="201"/>
      <c r="D319" s="120"/>
      <c r="E319" s="121"/>
      <c r="F319" s="121"/>
      <c r="G319" s="41"/>
      <c r="H319" s="124"/>
      <c r="I319" s="120"/>
      <c r="J319" s="120"/>
      <c r="K319" s="193"/>
      <c r="L319" s="193"/>
      <c r="M319" s="193"/>
      <c r="N319" s="193"/>
      <c r="O319" s="193"/>
      <c r="P319" s="6">
        <f t="shared" si="103"/>
        <v>0</v>
      </c>
      <c r="Q319" s="254"/>
      <c r="R319" s="8">
        <f t="shared" si="104"/>
        <v>0</v>
      </c>
      <c r="S319" s="8">
        <f t="shared" si="105"/>
        <v>0</v>
      </c>
    </row>
    <row r="320" spans="2:19" x14ac:dyDescent="0.35">
      <c r="B320" s="153" t="str">
        <f>+'CLIN Detail list'!P322</f>
        <v xml:space="preserve">5.6.27.4    Installation </v>
      </c>
      <c r="C320" s="201"/>
      <c r="D320" s="120"/>
      <c r="E320" s="121"/>
      <c r="F320" s="121"/>
      <c r="G320" s="41"/>
      <c r="H320" s="124"/>
      <c r="I320" s="120"/>
      <c r="J320" s="120"/>
      <c r="K320" s="193"/>
      <c r="L320" s="193"/>
      <c r="M320" s="193"/>
      <c r="N320" s="193"/>
      <c r="O320" s="193"/>
      <c r="P320" s="6">
        <f t="shared" si="103"/>
        <v>0</v>
      </c>
      <c r="Q320" s="254"/>
      <c r="R320" s="8">
        <f t="shared" si="104"/>
        <v>0</v>
      </c>
      <c r="S320" s="8">
        <f t="shared" si="105"/>
        <v>0</v>
      </c>
    </row>
    <row r="321" spans="2:19" x14ac:dyDescent="0.35">
      <c r="B321" s="153" t="str">
        <f>+'CLIN Detail list'!P323</f>
        <v>5.6.27.5    Migration Tool configuration / customization</v>
      </c>
      <c r="C321" s="201"/>
      <c r="D321" s="120"/>
      <c r="E321" s="121"/>
      <c r="F321" s="121"/>
      <c r="G321" s="41"/>
      <c r="H321" s="124"/>
      <c r="I321" s="120"/>
      <c r="J321" s="120"/>
      <c r="K321" s="193"/>
      <c r="L321" s="193"/>
      <c r="M321" s="193"/>
      <c r="N321" s="193"/>
      <c r="O321" s="193"/>
      <c r="P321" s="6">
        <f t="shared" si="103"/>
        <v>0</v>
      </c>
      <c r="Q321" s="254"/>
      <c r="R321" s="8">
        <f t="shared" si="104"/>
        <v>0</v>
      </c>
      <c r="S321" s="8">
        <f t="shared" si="105"/>
        <v>0</v>
      </c>
    </row>
    <row r="322" spans="2:19" x14ac:dyDescent="0.35">
      <c r="B322" s="153" t="str">
        <f>+'CLIN Detail list'!P324</f>
        <v>5.6.27.6    Post Configuration Information Assurance Test</v>
      </c>
      <c r="C322" s="201"/>
      <c r="D322" s="120"/>
      <c r="E322" s="121"/>
      <c r="F322" s="121"/>
      <c r="G322" s="41"/>
      <c r="H322" s="124"/>
      <c r="I322" s="120"/>
      <c r="J322" s="120"/>
      <c r="K322" s="193"/>
      <c r="L322" s="193"/>
      <c r="M322" s="193"/>
      <c r="N322" s="193"/>
      <c r="O322" s="193"/>
      <c r="P322" s="6">
        <f t="shared" si="103"/>
        <v>0</v>
      </c>
      <c r="Q322" s="254"/>
      <c r="R322" s="8">
        <f t="shared" si="104"/>
        <v>0</v>
      </c>
      <c r="S322" s="8">
        <f t="shared" si="105"/>
        <v>0</v>
      </c>
    </row>
    <row r="323" spans="2:19" x14ac:dyDescent="0.35">
      <c r="B323" s="153" t="str">
        <f>+'CLIN Detail list'!P325</f>
        <v>5.6.27.7    Performance Tests, Test</v>
      </c>
      <c r="C323" s="201"/>
      <c r="D323" s="120"/>
      <c r="E323" s="121"/>
      <c r="F323" s="121"/>
      <c r="G323" s="41"/>
      <c r="H323" s="124"/>
      <c r="I323" s="120"/>
      <c r="J323" s="120"/>
      <c r="K323" s="193"/>
      <c r="L323" s="193"/>
      <c r="M323" s="193"/>
      <c r="N323" s="193"/>
      <c r="O323" s="193"/>
      <c r="P323" s="6">
        <f t="shared" si="103"/>
        <v>0</v>
      </c>
      <c r="Q323" s="254"/>
      <c r="R323" s="8">
        <f t="shared" si="104"/>
        <v>0</v>
      </c>
      <c r="S323" s="8">
        <f t="shared" si="105"/>
        <v>0</v>
      </c>
    </row>
    <row r="324" spans="2:19" x14ac:dyDescent="0.35">
      <c r="B324" s="153" t="str">
        <f>+'CLIN Detail list'!P326</f>
        <v>5.6.27.8    Site Acceptance Test</v>
      </c>
      <c r="C324" s="201"/>
      <c r="D324" s="120"/>
      <c r="E324" s="121"/>
      <c r="F324" s="121"/>
      <c r="G324" s="41"/>
      <c r="H324" s="124"/>
      <c r="I324" s="120"/>
      <c r="J324" s="120"/>
      <c r="K324" s="193"/>
      <c r="L324" s="193"/>
      <c r="M324" s="193"/>
      <c r="N324" s="193"/>
      <c r="O324" s="193"/>
      <c r="P324" s="6">
        <f t="shared" si="103"/>
        <v>0</v>
      </c>
      <c r="Q324" s="254"/>
      <c r="R324" s="8">
        <f t="shared" si="104"/>
        <v>0</v>
      </c>
      <c r="S324" s="8">
        <f t="shared" si="105"/>
        <v>0</v>
      </c>
    </row>
    <row r="325" spans="2:19" x14ac:dyDescent="0.35">
      <c r="B325" s="237" t="str">
        <f>+'CLIN Detail list'!P327</f>
        <v>5.6.28    SER 7 : JFC Naples (MIR)</v>
      </c>
      <c r="C325" s="134"/>
      <c r="D325" s="126"/>
      <c r="E325" s="127"/>
      <c r="F325" s="127"/>
      <c r="G325" s="128"/>
      <c r="H325" s="129"/>
      <c r="I325" s="126"/>
      <c r="J325" s="126"/>
      <c r="K325" s="188"/>
      <c r="L325" s="188"/>
      <c r="M325" s="188"/>
      <c r="N325" s="188"/>
      <c r="O325" s="188"/>
      <c r="P325" s="130"/>
      <c r="Q325" s="131"/>
      <c r="R325" s="241"/>
      <c r="S325" s="233">
        <f>SUBTOTAL(9,S326:S334)</f>
        <v>0</v>
      </c>
    </row>
    <row r="326" spans="2:19" x14ac:dyDescent="0.35">
      <c r="B326" s="153" t="str">
        <f>+'CLIN Detail list'!P328</f>
        <v>5.6.28.1    Pre Migration Meeting</v>
      </c>
      <c r="C326" s="201"/>
      <c r="D326" s="120"/>
      <c r="E326" s="121"/>
      <c r="F326" s="121"/>
      <c r="G326" s="41"/>
      <c r="H326" s="124"/>
      <c r="I326" s="120"/>
      <c r="J326" s="120"/>
      <c r="K326" s="193"/>
      <c r="L326" s="193"/>
      <c r="M326" s="193"/>
      <c r="N326" s="193"/>
      <c r="O326" s="193"/>
      <c r="P326" s="6">
        <f t="shared" ref="P326:P334" si="106">SUMPRODUCT(E326:G326,H326:J326)</f>
        <v>0</v>
      </c>
      <c r="Q326" s="254"/>
      <c r="R326" s="8">
        <f t="shared" ref="R326:R334" si="107">(P326+Q326)*$W$4</f>
        <v>0</v>
      </c>
      <c r="S326" s="8">
        <f t="shared" ref="S326:S334" si="108">P326+R326+Q326</f>
        <v>0</v>
      </c>
    </row>
    <row r="327" spans="2:19" x14ac:dyDescent="0.35">
      <c r="B327" s="153" t="str">
        <f>+'CLIN Detail list'!P329</f>
        <v>5.6.28.2    Site Survey (IKM Tools)</v>
      </c>
      <c r="C327" s="201"/>
      <c r="D327" s="120"/>
      <c r="E327" s="121"/>
      <c r="F327" s="121"/>
      <c r="G327" s="41"/>
      <c r="H327" s="124"/>
      <c r="I327" s="120"/>
      <c r="J327" s="120"/>
      <c r="K327" s="193"/>
      <c r="L327" s="193"/>
      <c r="M327" s="193"/>
      <c r="N327" s="193"/>
      <c r="O327" s="193"/>
      <c r="P327" s="6">
        <f t="shared" si="106"/>
        <v>0</v>
      </c>
      <c r="Q327" s="254"/>
      <c r="R327" s="8">
        <f t="shared" si="107"/>
        <v>0</v>
      </c>
      <c r="S327" s="8">
        <f t="shared" si="108"/>
        <v>0</v>
      </c>
    </row>
    <row r="328" spans="2:19" x14ac:dyDescent="0.35">
      <c r="B328" s="153" t="str">
        <f>+'CLIN Detail list'!P330</f>
        <v>5.6.28.3    Support Site Activation (Mission Network)</v>
      </c>
      <c r="C328" s="201"/>
      <c r="D328" s="120"/>
      <c r="E328" s="121"/>
      <c r="F328" s="121"/>
      <c r="G328" s="41"/>
      <c r="H328" s="124"/>
      <c r="I328" s="120"/>
      <c r="J328" s="120"/>
      <c r="K328" s="193"/>
      <c r="L328" s="193"/>
      <c r="M328" s="193"/>
      <c r="N328" s="193"/>
      <c r="O328" s="193"/>
      <c r="P328" s="6">
        <f t="shared" si="106"/>
        <v>0</v>
      </c>
      <c r="Q328" s="254"/>
      <c r="R328" s="8">
        <f t="shared" si="107"/>
        <v>0</v>
      </c>
      <c r="S328" s="8">
        <f t="shared" si="108"/>
        <v>0</v>
      </c>
    </row>
    <row r="329" spans="2:19" x14ac:dyDescent="0.35">
      <c r="B329" s="153" t="str">
        <f>+'CLIN Detail list'!P331</f>
        <v xml:space="preserve">5.6.28.4    Installation </v>
      </c>
      <c r="C329" s="201"/>
      <c r="D329" s="120"/>
      <c r="E329" s="121"/>
      <c r="F329" s="121"/>
      <c r="G329" s="41"/>
      <c r="H329" s="124"/>
      <c r="I329" s="120"/>
      <c r="J329" s="120"/>
      <c r="K329" s="193"/>
      <c r="L329" s="193"/>
      <c r="M329" s="193"/>
      <c r="N329" s="193"/>
      <c r="O329" s="193"/>
      <c r="P329" s="6">
        <f t="shared" si="106"/>
        <v>0</v>
      </c>
      <c r="Q329" s="254"/>
      <c r="R329" s="8">
        <f t="shared" si="107"/>
        <v>0</v>
      </c>
      <c r="S329" s="8">
        <f t="shared" si="108"/>
        <v>0</v>
      </c>
    </row>
    <row r="330" spans="2:19" x14ac:dyDescent="0.35">
      <c r="B330" s="153" t="str">
        <f>+'CLIN Detail list'!P332</f>
        <v>5.6.28.5    Migration Tool configuration / customization</v>
      </c>
      <c r="C330" s="201"/>
      <c r="D330" s="120"/>
      <c r="E330" s="121"/>
      <c r="F330" s="121"/>
      <c r="G330" s="41"/>
      <c r="H330" s="124"/>
      <c r="I330" s="120"/>
      <c r="J330" s="120"/>
      <c r="K330" s="193"/>
      <c r="L330" s="193"/>
      <c r="M330" s="193"/>
      <c r="N330" s="193"/>
      <c r="O330" s="193"/>
      <c r="P330" s="6">
        <f t="shared" si="106"/>
        <v>0</v>
      </c>
      <c r="Q330" s="254"/>
      <c r="R330" s="8">
        <f t="shared" si="107"/>
        <v>0</v>
      </c>
      <c r="S330" s="8">
        <f t="shared" si="108"/>
        <v>0</v>
      </c>
    </row>
    <row r="331" spans="2:19" x14ac:dyDescent="0.35">
      <c r="B331" s="153" t="str">
        <f>+'CLIN Detail list'!P333</f>
        <v>5.6.28.6    Post Configuration Information Assurance Test</v>
      </c>
      <c r="C331" s="201"/>
      <c r="D331" s="120"/>
      <c r="E331" s="121"/>
      <c r="F331" s="121"/>
      <c r="G331" s="41"/>
      <c r="H331" s="124"/>
      <c r="I331" s="120"/>
      <c r="J331" s="120"/>
      <c r="K331" s="193"/>
      <c r="L331" s="193"/>
      <c r="M331" s="193"/>
      <c r="N331" s="193"/>
      <c r="O331" s="193"/>
      <c r="P331" s="6">
        <f t="shared" si="106"/>
        <v>0</v>
      </c>
      <c r="Q331" s="254"/>
      <c r="R331" s="8">
        <f t="shared" si="107"/>
        <v>0</v>
      </c>
      <c r="S331" s="8">
        <f t="shared" si="108"/>
        <v>0</v>
      </c>
    </row>
    <row r="332" spans="2:19" x14ac:dyDescent="0.35">
      <c r="B332" s="153" t="str">
        <f>+'CLIN Detail list'!P334</f>
        <v>5.6.28.7    Performance Tests, Test</v>
      </c>
      <c r="C332" s="201"/>
      <c r="D332" s="120"/>
      <c r="E332" s="121"/>
      <c r="F332" s="121"/>
      <c r="G332" s="41"/>
      <c r="H332" s="124"/>
      <c r="I332" s="120"/>
      <c r="J332" s="120"/>
      <c r="K332" s="193"/>
      <c r="L332" s="193"/>
      <c r="M332" s="193"/>
      <c r="N332" s="193"/>
      <c r="O332" s="193"/>
      <c r="P332" s="6">
        <f t="shared" si="106"/>
        <v>0</v>
      </c>
      <c r="Q332" s="254"/>
      <c r="R332" s="8">
        <f t="shared" si="107"/>
        <v>0</v>
      </c>
      <c r="S332" s="8">
        <f t="shared" si="108"/>
        <v>0</v>
      </c>
    </row>
    <row r="333" spans="2:19" x14ac:dyDescent="0.35">
      <c r="B333" s="153" t="str">
        <f>+'CLIN Detail list'!P335</f>
        <v>5.6.28.8    Site Acceptance Test</v>
      </c>
      <c r="C333" s="201"/>
      <c r="D333" s="120"/>
      <c r="E333" s="121"/>
      <c r="F333" s="121"/>
      <c r="G333" s="41"/>
      <c r="H333" s="124"/>
      <c r="I333" s="120"/>
      <c r="J333" s="120"/>
      <c r="K333" s="193"/>
      <c r="L333" s="193"/>
      <c r="M333" s="193"/>
      <c r="N333" s="193"/>
      <c r="O333" s="193"/>
      <c r="P333" s="6">
        <f t="shared" si="106"/>
        <v>0</v>
      </c>
      <c r="Q333" s="254"/>
      <c r="R333" s="8">
        <f t="shared" si="107"/>
        <v>0</v>
      </c>
      <c r="S333" s="8">
        <f t="shared" si="108"/>
        <v>0</v>
      </c>
    </row>
    <row r="334" spans="2:19" x14ac:dyDescent="0.35">
      <c r="B334" s="153" t="str">
        <f>+'CLIN Detail list'!P336</f>
        <v>5.6.28.9    Implementation on Training</v>
      </c>
      <c r="C334" s="201"/>
      <c r="D334" s="120"/>
      <c r="E334" s="121"/>
      <c r="F334" s="121"/>
      <c r="G334" s="41"/>
      <c r="H334" s="124"/>
      <c r="I334" s="120"/>
      <c r="J334" s="120"/>
      <c r="K334" s="193"/>
      <c r="L334" s="193"/>
      <c r="M334" s="193"/>
      <c r="N334" s="193"/>
      <c r="O334" s="193"/>
      <c r="P334" s="6">
        <f t="shared" si="106"/>
        <v>0</v>
      </c>
      <c r="Q334" s="254"/>
      <c r="R334" s="8">
        <f t="shared" si="107"/>
        <v>0</v>
      </c>
      <c r="S334" s="8">
        <f t="shared" si="108"/>
        <v>0</v>
      </c>
    </row>
    <row r="335" spans="2:19" ht="26.5" x14ac:dyDescent="0.35">
      <c r="B335" s="237" t="str">
        <f>+'CLIN Detail list'!P337</f>
        <v>5.6.29    SER 18 : JFTC Bydgoszcz (x2 for 2 Training Networks)</v>
      </c>
      <c r="C335" s="134"/>
      <c r="D335" s="126"/>
      <c r="E335" s="127"/>
      <c r="F335" s="127"/>
      <c r="G335" s="128"/>
      <c r="H335" s="129"/>
      <c r="I335" s="126"/>
      <c r="J335" s="126"/>
      <c r="K335" s="188"/>
      <c r="L335" s="188"/>
      <c r="M335" s="188"/>
      <c r="N335" s="188"/>
      <c r="O335" s="188"/>
      <c r="P335" s="130"/>
      <c r="Q335" s="131"/>
      <c r="R335" s="241"/>
      <c r="S335" s="233">
        <f>SUBTOTAL(9,S336:S344)</f>
        <v>0</v>
      </c>
    </row>
    <row r="336" spans="2:19" x14ac:dyDescent="0.35">
      <c r="B336" s="153" t="str">
        <f>+'CLIN Detail list'!P338</f>
        <v>5.6.29.1    Pre Migration Meeting</v>
      </c>
      <c r="C336" s="201"/>
      <c r="D336" s="120"/>
      <c r="E336" s="121"/>
      <c r="F336" s="121"/>
      <c r="G336" s="41"/>
      <c r="H336" s="124"/>
      <c r="I336" s="120"/>
      <c r="J336" s="120"/>
      <c r="K336" s="193"/>
      <c r="L336" s="193"/>
      <c r="M336" s="193"/>
      <c r="N336" s="193"/>
      <c r="O336" s="193"/>
      <c r="P336" s="6">
        <f t="shared" ref="P336:P344" si="109">SUMPRODUCT(E336:G336,H336:J336)</f>
        <v>0</v>
      </c>
      <c r="Q336" s="254"/>
      <c r="R336" s="8">
        <f t="shared" ref="R336:R344" si="110">(P336+Q336)*$W$4</f>
        <v>0</v>
      </c>
      <c r="S336" s="8">
        <f t="shared" ref="S336:S363" si="111">P336+R336+Q336</f>
        <v>0</v>
      </c>
    </row>
    <row r="337" spans="2:19" x14ac:dyDescent="0.35">
      <c r="B337" s="153" t="str">
        <f>+'CLIN Detail list'!P339</f>
        <v>5.6.29.2    Site Survey (IKM Tools)</v>
      </c>
      <c r="C337" s="201"/>
      <c r="D337" s="120"/>
      <c r="E337" s="121"/>
      <c r="F337" s="121"/>
      <c r="G337" s="41"/>
      <c r="H337" s="124"/>
      <c r="I337" s="120"/>
      <c r="J337" s="120"/>
      <c r="K337" s="193"/>
      <c r="L337" s="193"/>
      <c r="M337" s="193"/>
      <c r="N337" s="193"/>
      <c r="O337" s="193"/>
      <c r="P337" s="6">
        <f t="shared" si="109"/>
        <v>0</v>
      </c>
      <c r="Q337" s="254"/>
      <c r="R337" s="8">
        <f t="shared" si="110"/>
        <v>0</v>
      </c>
      <c r="S337" s="8">
        <f t="shared" si="111"/>
        <v>0</v>
      </c>
    </row>
    <row r="338" spans="2:19" x14ac:dyDescent="0.35">
      <c r="B338" s="153" t="str">
        <f>+'CLIN Detail list'!P340</f>
        <v>5.6.29.3    Support Site Activation (Training Network)</v>
      </c>
      <c r="C338" s="201"/>
      <c r="D338" s="120"/>
      <c r="E338" s="121"/>
      <c r="F338" s="121"/>
      <c r="G338" s="41"/>
      <c r="H338" s="124"/>
      <c r="I338" s="120"/>
      <c r="J338" s="120"/>
      <c r="K338" s="193"/>
      <c r="L338" s="193"/>
      <c r="M338" s="193"/>
      <c r="N338" s="193"/>
      <c r="O338" s="193"/>
      <c r="P338" s="6">
        <f t="shared" si="109"/>
        <v>0</v>
      </c>
      <c r="Q338" s="254"/>
      <c r="R338" s="8">
        <f t="shared" si="110"/>
        <v>0</v>
      </c>
      <c r="S338" s="8">
        <f t="shared" si="111"/>
        <v>0</v>
      </c>
    </row>
    <row r="339" spans="2:19" x14ac:dyDescent="0.35">
      <c r="B339" s="153" t="str">
        <f>+'CLIN Detail list'!P341</f>
        <v xml:space="preserve">5.6.29.4    Installation </v>
      </c>
      <c r="C339" s="201"/>
      <c r="D339" s="120"/>
      <c r="E339" s="121"/>
      <c r="F339" s="121"/>
      <c r="G339" s="41"/>
      <c r="H339" s="124"/>
      <c r="I339" s="120"/>
      <c r="J339" s="120"/>
      <c r="K339" s="193"/>
      <c r="L339" s="193"/>
      <c r="M339" s="193"/>
      <c r="N339" s="193"/>
      <c r="O339" s="193"/>
      <c r="P339" s="6">
        <f t="shared" si="109"/>
        <v>0</v>
      </c>
      <c r="Q339" s="254"/>
      <c r="R339" s="8">
        <f t="shared" si="110"/>
        <v>0</v>
      </c>
      <c r="S339" s="8">
        <f t="shared" si="111"/>
        <v>0</v>
      </c>
    </row>
    <row r="340" spans="2:19" x14ac:dyDescent="0.35">
      <c r="B340" s="153" t="str">
        <f>+'CLIN Detail list'!P342</f>
        <v>5.6.29.5    Migration Tool configuration / customization</v>
      </c>
      <c r="C340" s="201"/>
      <c r="D340" s="120"/>
      <c r="E340" s="121"/>
      <c r="F340" s="121"/>
      <c r="G340" s="41"/>
      <c r="H340" s="124"/>
      <c r="I340" s="120"/>
      <c r="J340" s="120"/>
      <c r="K340" s="193"/>
      <c r="L340" s="193"/>
      <c r="M340" s="193"/>
      <c r="N340" s="193"/>
      <c r="O340" s="193"/>
      <c r="P340" s="6">
        <f t="shared" si="109"/>
        <v>0</v>
      </c>
      <c r="Q340" s="254"/>
      <c r="R340" s="8">
        <f t="shared" si="110"/>
        <v>0</v>
      </c>
      <c r="S340" s="8">
        <f t="shared" si="111"/>
        <v>0</v>
      </c>
    </row>
    <row r="341" spans="2:19" x14ac:dyDescent="0.35">
      <c r="B341" s="153" t="str">
        <f>+'CLIN Detail list'!P343</f>
        <v xml:space="preserve">5.6.29.6    Data Migration </v>
      </c>
      <c r="C341" s="201"/>
      <c r="D341" s="120"/>
      <c r="E341" s="121"/>
      <c r="F341" s="121"/>
      <c r="G341" s="41"/>
      <c r="H341" s="124"/>
      <c r="I341" s="120"/>
      <c r="J341" s="120"/>
      <c r="K341" s="193"/>
      <c r="L341" s="193"/>
      <c r="M341" s="193"/>
      <c r="N341" s="193"/>
      <c r="O341" s="193"/>
      <c r="P341" s="6">
        <f t="shared" si="109"/>
        <v>0</v>
      </c>
      <c r="Q341" s="254"/>
      <c r="R341" s="8">
        <f t="shared" si="110"/>
        <v>0</v>
      </c>
      <c r="S341" s="8">
        <f t="shared" si="111"/>
        <v>0</v>
      </c>
    </row>
    <row r="342" spans="2:19" x14ac:dyDescent="0.35">
      <c r="B342" s="153" t="str">
        <f>+'CLIN Detail list'!P344</f>
        <v>5.6.29.7    Post Migration Information Assurance Test</v>
      </c>
      <c r="C342" s="201"/>
      <c r="D342" s="120"/>
      <c r="E342" s="121"/>
      <c r="F342" s="121"/>
      <c r="G342" s="41"/>
      <c r="H342" s="124"/>
      <c r="I342" s="120"/>
      <c r="J342" s="120"/>
      <c r="K342" s="193"/>
      <c r="L342" s="193"/>
      <c r="M342" s="193"/>
      <c r="N342" s="193"/>
      <c r="O342" s="193"/>
      <c r="P342" s="6">
        <f t="shared" si="109"/>
        <v>0</v>
      </c>
      <c r="Q342" s="254"/>
      <c r="R342" s="8">
        <f t="shared" si="110"/>
        <v>0</v>
      </c>
      <c r="S342" s="8">
        <f t="shared" si="111"/>
        <v>0</v>
      </c>
    </row>
    <row r="343" spans="2:19" x14ac:dyDescent="0.35">
      <c r="B343" s="153" t="str">
        <f>+'CLIN Detail list'!P345</f>
        <v>5.6.29.8    Performance Tests, Test</v>
      </c>
      <c r="C343" s="201"/>
      <c r="D343" s="120"/>
      <c r="E343" s="121"/>
      <c r="F343" s="121"/>
      <c r="G343" s="41"/>
      <c r="H343" s="124"/>
      <c r="I343" s="120"/>
      <c r="J343" s="120"/>
      <c r="K343" s="193"/>
      <c r="L343" s="193"/>
      <c r="M343" s="193"/>
      <c r="N343" s="193"/>
      <c r="O343" s="193"/>
      <c r="P343" s="6">
        <f t="shared" si="109"/>
        <v>0</v>
      </c>
      <c r="Q343" s="254"/>
      <c r="R343" s="8">
        <f t="shared" si="110"/>
        <v>0</v>
      </c>
      <c r="S343" s="8">
        <f t="shared" si="111"/>
        <v>0</v>
      </c>
    </row>
    <row r="344" spans="2:19" x14ac:dyDescent="0.35">
      <c r="B344" s="153" t="str">
        <f>+'CLIN Detail list'!P346</f>
        <v>5.6.29.9    Site Acceptance Test</v>
      </c>
      <c r="C344" s="201"/>
      <c r="D344" s="120"/>
      <c r="E344" s="121"/>
      <c r="F344" s="121"/>
      <c r="G344" s="41"/>
      <c r="H344" s="124"/>
      <c r="I344" s="120"/>
      <c r="J344" s="120"/>
      <c r="K344" s="193"/>
      <c r="L344" s="193"/>
      <c r="M344" s="193"/>
      <c r="N344" s="193"/>
      <c r="O344" s="193"/>
      <c r="P344" s="6">
        <f t="shared" si="109"/>
        <v>0</v>
      </c>
      <c r="Q344" s="254"/>
      <c r="R344" s="8">
        <f t="shared" si="110"/>
        <v>0</v>
      </c>
      <c r="S344" s="8">
        <f t="shared" si="111"/>
        <v>0</v>
      </c>
    </row>
    <row r="345" spans="2:19" x14ac:dyDescent="0.35">
      <c r="B345" s="237" t="str">
        <f>+'CLIN Detail list'!P347</f>
        <v>5.6.30    SER 19 : JWC Stavanger (x2 for 2 Training Networks)</v>
      </c>
      <c r="C345" s="134"/>
      <c r="D345" s="126"/>
      <c r="E345" s="127"/>
      <c r="F345" s="127"/>
      <c r="G345" s="128"/>
      <c r="H345" s="129"/>
      <c r="I345" s="126"/>
      <c r="J345" s="126"/>
      <c r="K345" s="188"/>
      <c r="L345" s="188"/>
      <c r="M345" s="188"/>
      <c r="N345" s="188"/>
      <c r="O345" s="188"/>
      <c r="P345" s="130"/>
      <c r="Q345" s="131"/>
      <c r="R345" s="241"/>
      <c r="S345" s="233">
        <f>SUBTOTAL(9,S346:S354)</f>
        <v>0</v>
      </c>
    </row>
    <row r="346" spans="2:19" x14ac:dyDescent="0.35">
      <c r="B346" s="153" t="str">
        <f>+'CLIN Detail list'!P348</f>
        <v>5.6.30.1    Pre Migration Meeting</v>
      </c>
      <c r="C346" s="201"/>
      <c r="D346" s="120"/>
      <c r="E346" s="121"/>
      <c r="F346" s="121"/>
      <c r="G346" s="41"/>
      <c r="H346" s="124"/>
      <c r="I346" s="120"/>
      <c r="J346" s="120"/>
      <c r="K346" s="193"/>
      <c r="L346" s="193"/>
      <c r="M346" s="193"/>
      <c r="N346" s="193"/>
      <c r="O346" s="193"/>
      <c r="P346" s="6">
        <f t="shared" ref="P346:P354" si="112">SUMPRODUCT(E346:G346,H346:J346)</f>
        <v>0</v>
      </c>
      <c r="Q346" s="254"/>
      <c r="R346" s="8">
        <f t="shared" ref="R346:R354" si="113">(P346+Q346)*$W$4</f>
        <v>0</v>
      </c>
      <c r="S346" s="8">
        <f t="shared" si="111"/>
        <v>0</v>
      </c>
    </row>
    <row r="347" spans="2:19" x14ac:dyDescent="0.35">
      <c r="B347" s="153" t="str">
        <f>+'CLIN Detail list'!P349</f>
        <v>5.6.30.2    Site Survey (IKM Tools)</v>
      </c>
      <c r="C347" s="201"/>
      <c r="D347" s="120"/>
      <c r="E347" s="121"/>
      <c r="F347" s="121"/>
      <c r="G347" s="41"/>
      <c r="H347" s="124"/>
      <c r="I347" s="120"/>
      <c r="J347" s="120"/>
      <c r="K347" s="193"/>
      <c r="L347" s="193"/>
      <c r="M347" s="193"/>
      <c r="N347" s="193"/>
      <c r="O347" s="193"/>
      <c r="P347" s="6">
        <f t="shared" si="112"/>
        <v>0</v>
      </c>
      <c r="Q347" s="254"/>
      <c r="R347" s="8">
        <f t="shared" si="113"/>
        <v>0</v>
      </c>
      <c r="S347" s="8">
        <f t="shared" si="111"/>
        <v>0</v>
      </c>
    </row>
    <row r="348" spans="2:19" x14ac:dyDescent="0.35">
      <c r="B348" s="153" t="str">
        <f>+'CLIN Detail list'!P350</f>
        <v>5.6.30.3    Support Site Activation (Training Network)</v>
      </c>
      <c r="C348" s="201"/>
      <c r="D348" s="120"/>
      <c r="E348" s="121"/>
      <c r="F348" s="121"/>
      <c r="G348" s="41"/>
      <c r="H348" s="124"/>
      <c r="I348" s="120"/>
      <c r="J348" s="120"/>
      <c r="K348" s="193"/>
      <c r="L348" s="193"/>
      <c r="M348" s="193"/>
      <c r="N348" s="193"/>
      <c r="O348" s="193"/>
      <c r="P348" s="6">
        <f t="shared" si="112"/>
        <v>0</v>
      </c>
      <c r="Q348" s="254"/>
      <c r="R348" s="8">
        <f t="shared" si="113"/>
        <v>0</v>
      </c>
      <c r="S348" s="8">
        <f t="shared" si="111"/>
        <v>0</v>
      </c>
    </row>
    <row r="349" spans="2:19" x14ac:dyDescent="0.35">
      <c r="B349" s="153" t="str">
        <f>+'CLIN Detail list'!P351</f>
        <v xml:space="preserve">5.6.30.4    Installation </v>
      </c>
      <c r="C349" s="201"/>
      <c r="D349" s="120"/>
      <c r="E349" s="121"/>
      <c r="F349" s="121"/>
      <c r="G349" s="41"/>
      <c r="H349" s="124"/>
      <c r="I349" s="120"/>
      <c r="J349" s="120"/>
      <c r="K349" s="193"/>
      <c r="L349" s="193"/>
      <c r="M349" s="193"/>
      <c r="N349" s="193"/>
      <c r="O349" s="193"/>
      <c r="P349" s="6">
        <f t="shared" si="112"/>
        <v>0</v>
      </c>
      <c r="Q349" s="254"/>
      <c r="R349" s="8">
        <f t="shared" si="113"/>
        <v>0</v>
      </c>
      <c r="S349" s="8">
        <f t="shared" si="111"/>
        <v>0</v>
      </c>
    </row>
    <row r="350" spans="2:19" x14ac:dyDescent="0.35">
      <c r="B350" s="153" t="str">
        <f>+'CLIN Detail list'!P352</f>
        <v>5.6.30.5    Migration Tool configuration / customization</v>
      </c>
      <c r="C350" s="201"/>
      <c r="D350" s="120"/>
      <c r="E350" s="121"/>
      <c r="F350" s="121"/>
      <c r="G350" s="41"/>
      <c r="H350" s="124"/>
      <c r="I350" s="120"/>
      <c r="J350" s="120"/>
      <c r="K350" s="193"/>
      <c r="L350" s="193"/>
      <c r="M350" s="193"/>
      <c r="N350" s="193"/>
      <c r="O350" s="193"/>
      <c r="P350" s="6">
        <f t="shared" si="112"/>
        <v>0</v>
      </c>
      <c r="Q350" s="254"/>
      <c r="R350" s="8">
        <f t="shared" si="113"/>
        <v>0</v>
      </c>
      <c r="S350" s="8">
        <f t="shared" si="111"/>
        <v>0</v>
      </c>
    </row>
    <row r="351" spans="2:19" x14ac:dyDescent="0.35">
      <c r="B351" s="153" t="str">
        <f>+'CLIN Detail list'!P353</f>
        <v xml:space="preserve">5.6.30.6    Data Migration </v>
      </c>
      <c r="C351" s="201"/>
      <c r="D351" s="120"/>
      <c r="E351" s="121"/>
      <c r="F351" s="121"/>
      <c r="G351" s="41"/>
      <c r="H351" s="124"/>
      <c r="I351" s="120"/>
      <c r="J351" s="120"/>
      <c r="K351" s="193"/>
      <c r="L351" s="193"/>
      <c r="M351" s="193"/>
      <c r="N351" s="193"/>
      <c r="O351" s="193"/>
      <c r="P351" s="6">
        <f t="shared" si="112"/>
        <v>0</v>
      </c>
      <c r="Q351" s="254"/>
      <c r="R351" s="8">
        <f t="shared" si="113"/>
        <v>0</v>
      </c>
      <c r="S351" s="8">
        <f t="shared" si="111"/>
        <v>0</v>
      </c>
    </row>
    <row r="352" spans="2:19" x14ac:dyDescent="0.35">
      <c r="B352" s="153" t="str">
        <f>+'CLIN Detail list'!P354</f>
        <v>5.6.30.7    Post Migration Information Assurance Test</v>
      </c>
      <c r="C352" s="201"/>
      <c r="D352" s="120"/>
      <c r="E352" s="121"/>
      <c r="F352" s="121"/>
      <c r="G352" s="41"/>
      <c r="H352" s="124"/>
      <c r="I352" s="120"/>
      <c r="J352" s="120"/>
      <c r="K352" s="193"/>
      <c r="L352" s="193"/>
      <c r="M352" s="193"/>
      <c r="N352" s="193"/>
      <c r="O352" s="193"/>
      <c r="P352" s="6">
        <f t="shared" si="112"/>
        <v>0</v>
      </c>
      <c r="Q352" s="254"/>
      <c r="R352" s="8">
        <f t="shared" si="113"/>
        <v>0</v>
      </c>
      <c r="S352" s="8">
        <f t="shared" si="111"/>
        <v>0</v>
      </c>
    </row>
    <row r="353" spans="2:20" x14ac:dyDescent="0.35">
      <c r="B353" s="153" t="str">
        <f>+'CLIN Detail list'!P355</f>
        <v>5.6.30.8    Performance Tests, Test</v>
      </c>
      <c r="C353" s="201"/>
      <c r="D353" s="120"/>
      <c r="E353" s="121"/>
      <c r="F353" s="121"/>
      <c r="G353" s="41"/>
      <c r="H353" s="124"/>
      <c r="I353" s="120"/>
      <c r="J353" s="120"/>
      <c r="K353" s="193"/>
      <c r="L353" s="193"/>
      <c r="M353" s="193"/>
      <c r="N353" s="193"/>
      <c r="O353" s="193"/>
      <c r="P353" s="6">
        <f t="shared" si="112"/>
        <v>0</v>
      </c>
      <c r="Q353" s="254"/>
      <c r="R353" s="8">
        <f t="shared" si="113"/>
        <v>0</v>
      </c>
      <c r="S353" s="8">
        <f t="shared" si="111"/>
        <v>0</v>
      </c>
    </row>
    <row r="354" spans="2:20" x14ac:dyDescent="0.35">
      <c r="B354" s="153" t="str">
        <f>+'CLIN Detail list'!P356</f>
        <v>5.6.30.9    Site Acceptance Test</v>
      </c>
      <c r="C354" s="201"/>
      <c r="D354" s="120"/>
      <c r="E354" s="121"/>
      <c r="F354" s="121"/>
      <c r="G354" s="41"/>
      <c r="H354" s="124"/>
      <c r="I354" s="120"/>
      <c r="J354" s="120"/>
      <c r="K354" s="193"/>
      <c r="L354" s="193"/>
      <c r="M354" s="193"/>
      <c r="N354" s="193"/>
      <c r="O354" s="193"/>
      <c r="P354" s="6">
        <f t="shared" si="112"/>
        <v>0</v>
      </c>
      <c r="Q354" s="254"/>
      <c r="R354" s="8">
        <f t="shared" si="113"/>
        <v>0</v>
      </c>
      <c r="S354" s="8">
        <f t="shared" si="111"/>
        <v>0</v>
      </c>
    </row>
    <row r="355" spans="2:20" x14ac:dyDescent="0.35">
      <c r="B355" s="237" t="str">
        <f>+'CLIN Detail list'!P357</f>
        <v>5.6.31    SER 27 : SHAPE Mons (Training)</v>
      </c>
      <c r="C355" s="134"/>
      <c r="D355" s="126"/>
      <c r="E355" s="127"/>
      <c r="F355" s="127"/>
      <c r="G355" s="128"/>
      <c r="H355" s="129"/>
      <c r="I355" s="126"/>
      <c r="J355" s="126"/>
      <c r="K355" s="188"/>
      <c r="L355" s="188"/>
      <c r="M355" s="188"/>
      <c r="N355" s="188"/>
      <c r="O355" s="188"/>
      <c r="P355" s="130"/>
      <c r="Q355" s="131"/>
      <c r="R355" s="241"/>
      <c r="S355" s="233">
        <f>SUBTOTAL(9,S356:S363)</f>
        <v>0</v>
      </c>
    </row>
    <row r="356" spans="2:20" x14ac:dyDescent="0.35">
      <c r="B356" s="153" t="str">
        <f>+'CLIN Detail list'!P358</f>
        <v xml:space="preserve">5.6.31.1    Pre Migration Meeting </v>
      </c>
      <c r="C356" s="201"/>
      <c r="D356" s="120"/>
      <c r="E356" s="121"/>
      <c r="F356" s="121"/>
      <c r="G356" s="41"/>
      <c r="H356" s="124"/>
      <c r="I356" s="120"/>
      <c r="J356" s="120"/>
      <c r="K356" s="193"/>
      <c r="L356" s="193"/>
      <c r="M356" s="193"/>
      <c r="N356" s="193"/>
      <c r="O356" s="193"/>
      <c r="P356" s="6">
        <f t="shared" ref="P356:P363" si="114">SUMPRODUCT(E356:G356,H356:J356)</f>
        <v>0</v>
      </c>
      <c r="Q356" s="254"/>
      <c r="R356" s="8">
        <f t="shared" ref="R356:R363" si="115">(P356+Q356)*$W$4</f>
        <v>0</v>
      </c>
      <c r="S356" s="8">
        <f t="shared" si="111"/>
        <v>0</v>
      </c>
    </row>
    <row r="357" spans="2:20" x14ac:dyDescent="0.35">
      <c r="B357" s="153" t="str">
        <f>+'CLIN Detail list'!P359</f>
        <v>5.6.31.2    Site Survey (IKM Tools)</v>
      </c>
      <c r="C357" s="201"/>
      <c r="D357" s="120"/>
      <c r="E357" s="121"/>
      <c r="F357" s="121"/>
      <c r="G357" s="41"/>
      <c r="H357" s="124"/>
      <c r="I357" s="120"/>
      <c r="J357" s="120"/>
      <c r="K357" s="193"/>
      <c r="L357" s="193"/>
      <c r="M357" s="193"/>
      <c r="N357" s="193"/>
      <c r="O357" s="193"/>
      <c r="P357" s="6">
        <f t="shared" si="114"/>
        <v>0</v>
      </c>
      <c r="Q357" s="254"/>
      <c r="R357" s="8">
        <f t="shared" si="115"/>
        <v>0</v>
      </c>
      <c r="S357" s="8">
        <f t="shared" si="111"/>
        <v>0</v>
      </c>
    </row>
    <row r="358" spans="2:20" x14ac:dyDescent="0.35">
      <c r="B358" s="153" t="str">
        <f>+'CLIN Detail list'!P360</f>
        <v xml:space="preserve">5.6.31.3    Installation </v>
      </c>
      <c r="C358" s="201"/>
      <c r="D358" s="120"/>
      <c r="E358" s="121"/>
      <c r="F358" s="121"/>
      <c r="G358" s="41"/>
      <c r="H358" s="124"/>
      <c r="I358" s="120"/>
      <c r="J358" s="120"/>
      <c r="K358" s="193"/>
      <c r="L358" s="193"/>
      <c r="M358" s="193"/>
      <c r="N358" s="193"/>
      <c r="O358" s="193"/>
      <c r="P358" s="6">
        <f t="shared" si="114"/>
        <v>0</v>
      </c>
      <c r="Q358" s="254"/>
      <c r="R358" s="8">
        <f t="shared" si="115"/>
        <v>0</v>
      </c>
      <c r="S358" s="8">
        <f t="shared" si="111"/>
        <v>0</v>
      </c>
    </row>
    <row r="359" spans="2:20" x14ac:dyDescent="0.35">
      <c r="B359" s="153" t="str">
        <f>+'CLIN Detail list'!P361</f>
        <v>5.6.31.4    Migration Tool configuration / customization</v>
      </c>
      <c r="C359" s="201"/>
      <c r="D359" s="120"/>
      <c r="E359" s="121"/>
      <c r="F359" s="121"/>
      <c r="G359" s="41"/>
      <c r="H359" s="124"/>
      <c r="I359" s="120"/>
      <c r="J359" s="120"/>
      <c r="K359" s="193"/>
      <c r="L359" s="193"/>
      <c r="M359" s="193"/>
      <c r="N359" s="193"/>
      <c r="O359" s="193"/>
      <c r="P359" s="6">
        <f t="shared" si="114"/>
        <v>0</v>
      </c>
      <c r="Q359" s="254"/>
      <c r="R359" s="8">
        <f t="shared" si="115"/>
        <v>0</v>
      </c>
      <c r="S359" s="8">
        <f t="shared" si="111"/>
        <v>0</v>
      </c>
    </row>
    <row r="360" spans="2:20" x14ac:dyDescent="0.35">
      <c r="B360" s="153" t="str">
        <f>+'CLIN Detail list'!P362</f>
        <v xml:space="preserve">5.6.31.5    Data Migration </v>
      </c>
      <c r="C360" s="201"/>
      <c r="D360" s="120"/>
      <c r="E360" s="121"/>
      <c r="F360" s="121"/>
      <c r="G360" s="41"/>
      <c r="H360" s="124"/>
      <c r="I360" s="120"/>
      <c r="J360" s="120"/>
      <c r="K360" s="193"/>
      <c r="L360" s="193"/>
      <c r="M360" s="193"/>
      <c r="N360" s="193"/>
      <c r="O360" s="193"/>
      <c r="P360" s="6">
        <f t="shared" si="114"/>
        <v>0</v>
      </c>
      <c r="Q360" s="254"/>
      <c r="R360" s="8">
        <f t="shared" si="115"/>
        <v>0</v>
      </c>
      <c r="S360" s="8">
        <f t="shared" si="111"/>
        <v>0</v>
      </c>
    </row>
    <row r="361" spans="2:20" x14ac:dyDescent="0.35">
      <c r="B361" s="153" t="str">
        <f>+'CLIN Detail list'!P363</f>
        <v>5.6.31.6    Post Migration Information Assurance Test</v>
      </c>
      <c r="C361" s="201"/>
      <c r="D361" s="120"/>
      <c r="E361" s="121"/>
      <c r="F361" s="121"/>
      <c r="G361" s="41"/>
      <c r="H361" s="124"/>
      <c r="I361" s="120"/>
      <c r="J361" s="120"/>
      <c r="K361" s="193"/>
      <c r="L361" s="193"/>
      <c r="M361" s="193"/>
      <c r="N361" s="193"/>
      <c r="O361" s="193"/>
      <c r="P361" s="6">
        <f t="shared" si="114"/>
        <v>0</v>
      </c>
      <c r="Q361" s="254"/>
      <c r="R361" s="8">
        <f t="shared" si="115"/>
        <v>0</v>
      </c>
      <c r="S361" s="8">
        <f t="shared" si="111"/>
        <v>0</v>
      </c>
    </row>
    <row r="362" spans="2:20" x14ac:dyDescent="0.35">
      <c r="B362" s="153" t="str">
        <f>+'CLIN Detail list'!P364</f>
        <v>5.6.31.7    Performance Tests, Test</v>
      </c>
      <c r="C362" s="201"/>
      <c r="D362" s="120"/>
      <c r="E362" s="121"/>
      <c r="F362" s="121"/>
      <c r="G362" s="41"/>
      <c r="H362" s="124"/>
      <c r="I362" s="120"/>
      <c r="J362" s="120"/>
      <c r="K362" s="193"/>
      <c r="L362" s="193"/>
      <c r="M362" s="193"/>
      <c r="N362" s="193"/>
      <c r="O362" s="193"/>
      <c r="P362" s="6">
        <f t="shared" si="114"/>
        <v>0</v>
      </c>
      <c r="Q362" s="254"/>
      <c r="R362" s="8">
        <f t="shared" si="115"/>
        <v>0</v>
      </c>
      <c r="S362" s="8">
        <f t="shared" si="111"/>
        <v>0</v>
      </c>
    </row>
    <row r="363" spans="2:20" x14ac:dyDescent="0.35">
      <c r="B363" s="153" t="str">
        <f>+'CLIN Detail list'!P365</f>
        <v>5.6.31.8    Site Acceptance Test</v>
      </c>
      <c r="C363" s="201"/>
      <c r="D363" s="120"/>
      <c r="E363" s="121"/>
      <c r="F363" s="121"/>
      <c r="G363" s="41"/>
      <c r="H363" s="124"/>
      <c r="I363" s="120"/>
      <c r="J363" s="120"/>
      <c r="K363" s="193"/>
      <c r="L363" s="193"/>
      <c r="M363" s="193"/>
      <c r="N363" s="193"/>
      <c r="O363" s="193"/>
      <c r="P363" s="6">
        <f t="shared" si="114"/>
        <v>0</v>
      </c>
      <c r="Q363" s="254"/>
      <c r="R363" s="8">
        <f t="shared" si="115"/>
        <v>0</v>
      </c>
      <c r="S363" s="8">
        <f t="shared" si="111"/>
        <v>0</v>
      </c>
    </row>
    <row r="364" spans="2:20" x14ac:dyDescent="0.35">
      <c r="B364" s="237" t="str">
        <f>+'CLIN Detail list'!P366</f>
        <v>5.7    Security Evaluation</v>
      </c>
      <c r="C364" s="134"/>
      <c r="D364" s="126"/>
      <c r="E364" s="127"/>
      <c r="F364" s="127"/>
      <c r="G364" s="128"/>
      <c r="H364" s="129"/>
      <c r="I364" s="126"/>
      <c r="J364" s="126"/>
      <c r="K364" s="188"/>
      <c r="L364" s="188"/>
      <c r="M364" s="188"/>
      <c r="N364" s="188"/>
      <c r="O364" s="188"/>
      <c r="P364" s="130"/>
      <c r="Q364" s="131"/>
      <c r="R364" s="241"/>
      <c r="S364" s="233">
        <f>SUBTOTAL(9,S365:S368)</f>
        <v>0</v>
      </c>
    </row>
    <row r="365" spans="2:20" x14ac:dyDescent="0.35">
      <c r="B365" s="153" t="str">
        <f>+'CLIN Detail list'!P367</f>
        <v>5.7.1    Security Risk Assessment (SRA)</v>
      </c>
      <c r="C365" s="201"/>
      <c r="D365" s="120"/>
      <c r="E365" s="121"/>
      <c r="F365" s="121"/>
      <c r="G365" s="41"/>
      <c r="H365" s="124"/>
      <c r="I365" s="120"/>
      <c r="J365" s="120"/>
      <c r="K365" s="193"/>
      <c r="L365" s="193"/>
      <c r="M365" s="193"/>
      <c r="N365" s="193"/>
      <c r="O365" s="193"/>
      <c r="P365" s="6">
        <f t="shared" ref="P365:P368" si="116">SUMPRODUCT(E365:G365,H365:J365)</f>
        <v>0</v>
      </c>
      <c r="Q365" s="254"/>
      <c r="R365" s="8">
        <f t="shared" ref="R365:R368" si="117">(P365+Q365)*$W$4</f>
        <v>0</v>
      </c>
      <c r="S365" s="8">
        <f t="shared" ref="S365:S368" si="118">P365+R365+Q365</f>
        <v>0</v>
      </c>
    </row>
    <row r="366" spans="2:20" x14ac:dyDescent="0.35">
      <c r="B366" s="153" t="str">
        <f>+'CLIN Detail list'!P368</f>
        <v>5.7.2    Security Test and Verification Plan (STVP)</v>
      </c>
      <c r="C366" s="201"/>
      <c r="D366" s="120"/>
      <c r="E366" s="121"/>
      <c r="F366" s="121"/>
      <c r="G366" s="41"/>
      <c r="H366" s="124"/>
      <c r="I366" s="120"/>
      <c r="J366" s="120"/>
      <c r="K366" s="193"/>
      <c r="L366" s="193"/>
      <c r="M366" s="193"/>
      <c r="N366" s="193"/>
      <c r="O366" s="193"/>
      <c r="P366" s="6">
        <f t="shared" si="116"/>
        <v>0</v>
      </c>
      <c r="Q366" s="254"/>
      <c r="R366" s="8">
        <f t="shared" si="117"/>
        <v>0</v>
      </c>
      <c r="S366" s="8">
        <f t="shared" si="118"/>
        <v>0</v>
      </c>
    </row>
    <row r="367" spans="2:20" x14ac:dyDescent="0.35">
      <c r="B367" s="153" t="str">
        <f>+'CLIN Detail list'!P369</f>
        <v>5.7.3    Security Test Report (STR)</v>
      </c>
      <c r="C367" s="201"/>
      <c r="D367" s="120"/>
      <c r="E367" s="121"/>
      <c r="F367" s="121"/>
      <c r="G367" s="41"/>
      <c r="H367" s="124"/>
      <c r="I367" s="120"/>
      <c r="J367" s="120"/>
      <c r="K367" s="193"/>
      <c r="L367" s="193"/>
      <c r="M367" s="193"/>
      <c r="N367" s="193"/>
      <c r="O367" s="193"/>
      <c r="P367" s="6">
        <f t="shared" si="116"/>
        <v>0</v>
      </c>
      <c r="Q367" s="254"/>
      <c r="R367" s="8">
        <f t="shared" si="117"/>
        <v>0</v>
      </c>
      <c r="S367" s="8">
        <f t="shared" si="118"/>
        <v>0</v>
      </c>
      <c r="T367" s="109"/>
    </row>
    <row r="368" spans="2:20" x14ac:dyDescent="0.35">
      <c r="B368" s="153" t="str">
        <f>+'CLIN Detail list'!P370</f>
        <v>5.7.4    Security Mechanisms to be implemented</v>
      </c>
      <c r="C368" s="201"/>
      <c r="D368" s="120"/>
      <c r="E368" s="121"/>
      <c r="F368" s="121"/>
      <c r="G368" s="41"/>
      <c r="H368" s="124"/>
      <c r="I368" s="120"/>
      <c r="J368" s="120"/>
      <c r="K368" s="193"/>
      <c r="L368" s="193"/>
      <c r="M368" s="193"/>
      <c r="N368" s="193"/>
      <c r="O368" s="193"/>
      <c r="P368" s="6">
        <f t="shared" si="116"/>
        <v>0</v>
      </c>
      <c r="Q368" s="254"/>
      <c r="R368" s="8">
        <f t="shared" si="117"/>
        <v>0</v>
      </c>
      <c r="S368" s="8">
        <f t="shared" si="118"/>
        <v>0</v>
      </c>
      <c r="T368" s="109"/>
    </row>
    <row r="369" spans="2:20" x14ac:dyDescent="0.35">
      <c r="B369" s="237" t="str">
        <f>+'CLIN Detail list'!P371</f>
        <v>5.8    ILS</v>
      </c>
      <c r="C369" s="134"/>
      <c r="D369" s="126"/>
      <c r="E369" s="127"/>
      <c r="F369" s="127"/>
      <c r="G369" s="128"/>
      <c r="H369" s="129"/>
      <c r="I369" s="126"/>
      <c r="J369" s="126"/>
      <c r="K369" s="188"/>
      <c r="L369" s="188"/>
      <c r="M369" s="188"/>
      <c r="N369" s="188"/>
      <c r="O369" s="188"/>
      <c r="P369" s="130"/>
      <c r="Q369" s="131"/>
      <c r="R369" s="241"/>
      <c r="S369" s="233">
        <f>SUBTOTAL(9,S370:S372)</f>
        <v>0</v>
      </c>
    </row>
    <row r="370" spans="2:20" x14ac:dyDescent="0.35">
      <c r="B370" s="153" t="str">
        <f>+'CLIN Detail list'!P372</f>
        <v>5.8.1    Integrated Logistics Support Plan (ILSP) +</v>
      </c>
      <c r="C370" s="201"/>
      <c r="D370" s="120"/>
      <c r="E370" s="121"/>
      <c r="F370" s="121"/>
      <c r="G370" s="41"/>
      <c r="H370" s="124"/>
      <c r="I370" s="120"/>
      <c r="J370" s="120"/>
      <c r="K370" s="193"/>
      <c r="L370" s="193"/>
      <c r="M370" s="193"/>
      <c r="N370" s="193"/>
      <c r="O370" s="193"/>
      <c r="P370" s="6">
        <f t="shared" ref="P370:P372" si="119">SUMPRODUCT(E370:G370,H370:J370)</f>
        <v>0</v>
      </c>
      <c r="Q370" s="254"/>
      <c r="R370" s="8">
        <f t="shared" ref="R370:R372" si="120">(P370+Q370)*$W$4</f>
        <v>0</v>
      </c>
      <c r="S370" s="8">
        <f t="shared" ref="S370:S416" si="121">P370+R370+Q370</f>
        <v>0</v>
      </c>
      <c r="T370" s="109"/>
    </row>
    <row r="371" spans="2:20" x14ac:dyDescent="0.35">
      <c r="B371" s="153" t="str">
        <f>+'CLIN Detail list'!P373</f>
        <v>5.8.2    Maintenance and Support Concept</v>
      </c>
      <c r="C371" s="201"/>
      <c r="D371" s="120"/>
      <c r="E371" s="121"/>
      <c r="F371" s="121"/>
      <c r="G371" s="41"/>
      <c r="H371" s="124"/>
      <c r="I371" s="120"/>
      <c r="J371" s="120"/>
      <c r="K371" s="193"/>
      <c r="L371" s="193"/>
      <c r="M371" s="193"/>
      <c r="N371" s="193"/>
      <c r="O371" s="193"/>
      <c r="P371" s="6">
        <f t="shared" si="119"/>
        <v>0</v>
      </c>
      <c r="Q371" s="254"/>
      <c r="R371" s="8">
        <f t="shared" si="120"/>
        <v>0</v>
      </c>
      <c r="S371" s="8">
        <f t="shared" si="121"/>
        <v>0</v>
      </c>
      <c r="T371" s="109"/>
    </row>
    <row r="372" spans="2:20" x14ac:dyDescent="0.35">
      <c r="B372" s="153" t="str">
        <f>+'CLIN Detail list'!P374</f>
        <v>5.8.3    Supply Support</v>
      </c>
      <c r="C372" s="201"/>
      <c r="D372" s="120"/>
      <c r="E372" s="121"/>
      <c r="F372" s="121"/>
      <c r="G372" s="41"/>
      <c r="H372" s="124"/>
      <c r="I372" s="120"/>
      <c r="J372" s="120"/>
      <c r="K372" s="193"/>
      <c r="L372" s="193"/>
      <c r="M372" s="193"/>
      <c r="N372" s="193"/>
      <c r="O372" s="193"/>
      <c r="P372" s="6">
        <f t="shared" si="119"/>
        <v>0</v>
      </c>
      <c r="Q372" s="254"/>
      <c r="R372" s="8">
        <f t="shared" si="120"/>
        <v>0</v>
      </c>
      <c r="S372" s="8">
        <f t="shared" si="121"/>
        <v>0</v>
      </c>
      <c r="T372" s="109"/>
    </row>
    <row r="373" spans="2:20" x14ac:dyDescent="0.35">
      <c r="B373" s="237" t="str">
        <f>+'CLIN Detail list'!P375</f>
        <v>5.9    Technical Documentation</v>
      </c>
      <c r="C373" s="134"/>
      <c r="D373" s="126"/>
      <c r="E373" s="127"/>
      <c r="F373" s="127"/>
      <c r="G373" s="128"/>
      <c r="H373" s="129"/>
      <c r="I373" s="126"/>
      <c r="J373" s="126"/>
      <c r="K373" s="188"/>
      <c r="L373" s="188"/>
      <c r="M373" s="188"/>
      <c r="N373" s="188"/>
      <c r="O373" s="188"/>
      <c r="P373" s="130"/>
      <c r="Q373" s="131"/>
      <c r="R373" s="241"/>
      <c r="S373" s="233">
        <f>SUBTOTAL(9,S374:S387)</f>
        <v>0</v>
      </c>
    </row>
    <row r="374" spans="2:20" x14ac:dyDescent="0.35">
      <c r="B374" s="153" t="str">
        <f>+'CLIN Detail list'!P376</f>
        <v>5.9.1    User and Administrator Guides</v>
      </c>
      <c r="C374" s="201"/>
      <c r="D374" s="120"/>
      <c r="E374" s="121"/>
      <c r="F374" s="121"/>
      <c r="G374" s="41"/>
      <c r="H374" s="124"/>
      <c r="I374" s="120"/>
      <c r="J374" s="120"/>
      <c r="K374" s="193"/>
      <c r="L374" s="193"/>
      <c r="M374" s="193"/>
      <c r="N374" s="193"/>
      <c r="O374" s="193"/>
      <c r="P374" s="6">
        <f t="shared" ref="P374:P376" si="122">SUMPRODUCT(E374:G374,H374:J374)</f>
        <v>0</v>
      </c>
      <c r="Q374" s="254"/>
      <c r="R374" s="8">
        <f t="shared" ref="R374:R376" si="123">(P374+Q374)*$W$4</f>
        <v>0</v>
      </c>
      <c r="S374" s="8">
        <f t="shared" si="121"/>
        <v>0</v>
      </c>
      <c r="T374" s="109"/>
    </row>
    <row r="375" spans="2:20" ht="26.5" x14ac:dyDescent="0.35">
      <c r="B375" s="153" t="str">
        <f>+'CLIN Detail list'!P377</f>
        <v>5.9.2    Maintenance Manuals (including admin and platform manuals)</v>
      </c>
      <c r="C375" s="201"/>
      <c r="D375" s="120"/>
      <c r="E375" s="121"/>
      <c r="F375" s="121"/>
      <c r="G375" s="41"/>
      <c r="H375" s="124"/>
      <c r="I375" s="120"/>
      <c r="J375" s="120"/>
      <c r="K375" s="193"/>
      <c r="L375" s="193"/>
      <c r="M375" s="193"/>
      <c r="N375" s="193"/>
      <c r="O375" s="193"/>
      <c r="P375" s="6">
        <f t="shared" si="122"/>
        <v>0</v>
      </c>
      <c r="Q375" s="254"/>
      <c r="R375" s="8">
        <f t="shared" si="123"/>
        <v>0</v>
      </c>
      <c r="S375" s="8">
        <f t="shared" si="121"/>
        <v>0</v>
      </c>
      <c r="T375" s="109"/>
    </row>
    <row r="376" spans="2:20" x14ac:dyDescent="0.35">
      <c r="B376" s="153" t="str">
        <f>+'CLIN Detail list'!P378</f>
        <v>5.9.3    OEM Manuals for COTS</v>
      </c>
      <c r="C376" s="201"/>
      <c r="D376" s="120"/>
      <c r="E376" s="121"/>
      <c r="F376" s="121"/>
      <c r="G376" s="41"/>
      <c r="H376" s="124"/>
      <c r="I376" s="120"/>
      <c r="J376" s="120"/>
      <c r="K376" s="193"/>
      <c r="L376" s="193"/>
      <c r="M376" s="193"/>
      <c r="N376" s="193"/>
      <c r="O376" s="193"/>
      <c r="P376" s="6">
        <f t="shared" si="122"/>
        <v>0</v>
      </c>
      <c r="Q376" s="254"/>
      <c r="R376" s="8">
        <f t="shared" si="123"/>
        <v>0</v>
      </c>
      <c r="S376" s="8">
        <f t="shared" si="121"/>
        <v>0</v>
      </c>
      <c r="T376" s="109"/>
    </row>
    <row r="377" spans="2:20" x14ac:dyDescent="0.35">
      <c r="B377" s="153" t="str">
        <f>+'CLIN Detail list'!P379</f>
        <v>5.9.4    As-build System Requirements</v>
      </c>
      <c r="C377" s="201"/>
      <c r="D377" s="120"/>
      <c r="E377" s="121"/>
      <c r="F377" s="121"/>
      <c r="G377" s="41"/>
      <c r="H377" s="124"/>
      <c r="I377" s="120"/>
      <c r="J377" s="120"/>
      <c r="K377" s="193"/>
      <c r="L377" s="193"/>
      <c r="M377" s="193"/>
      <c r="N377" s="193"/>
      <c r="O377" s="193"/>
      <c r="P377" s="6">
        <f t="shared" ref="P377:P387" si="124">SUMPRODUCT(E377:G377,H377:J377)</f>
        <v>0</v>
      </c>
      <c r="Q377" s="254"/>
      <c r="R377" s="8">
        <f t="shared" ref="R377:R387" si="125">(P377+Q377)*$W$4</f>
        <v>0</v>
      </c>
      <c r="S377" s="8">
        <f t="shared" si="121"/>
        <v>0</v>
      </c>
      <c r="T377" s="109"/>
    </row>
    <row r="378" spans="2:20" x14ac:dyDescent="0.35">
      <c r="B378" s="153" t="str">
        <f>+'CLIN Detail list'!P380</f>
        <v>5.9.5    As-build Technical Architecture</v>
      </c>
      <c r="C378" s="201"/>
      <c r="D378" s="120"/>
      <c r="E378" s="121"/>
      <c r="F378" s="121"/>
      <c r="G378" s="41"/>
      <c r="H378" s="124"/>
      <c r="I378" s="120"/>
      <c r="J378" s="120"/>
      <c r="K378" s="193"/>
      <c r="L378" s="193"/>
      <c r="M378" s="193"/>
      <c r="N378" s="193"/>
      <c r="O378" s="193"/>
      <c r="P378" s="6">
        <f t="shared" si="124"/>
        <v>0</v>
      </c>
      <c r="Q378" s="254"/>
      <c r="R378" s="8">
        <f t="shared" si="125"/>
        <v>0</v>
      </c>
      <c r="S378" s="8">
        <f t="shared" si="121"/>
        <v>0</v>
      </c>
      <c r="T378" s="109"/>
    </row>
    <row r="379" spans="2:20" x14ac:dyDescent="0.35">
      <c r="B379" s="153" t="str">
        <f>+'CLIN Detail list'!P381</f>
        <v>5.9.6    As-build System Design Document</v>
      </c>
      <c r="C379" s="201"/>
      <c r="D379" s="120"/>
      <c r="E379" s="121"/>
      <c r="F379" s="121"/>
      <c r="G379" s="41"/>
      <c r="H379" s="124"/>
      <c r="I379" s="120"/>
      <c r="J379" s="120"/>
      <c r="K379" s="193"/>
      <c r="L379" s="193"/>
      <c r="M379" s="193"/>
      <c r="N379" s="193"/>
      <c r="O379" s="193"/>
      <c r="P379" s="6">
        <f t="shared" si="124"/>
        <v>0</v>
      </c>
      <c r="Q379" s="254"/>
      <c r="R379" s="8">
        <f t="shared" si="125"/>
        <v>0</v>
      </c>
      <c r="S379" s="8">
        <f t="shared" si="121"/>
        <v>0</v>
      </c>
      <c r="T379" s="109"/>
    </row>
    <row r="380" spans="2:20" x14ac:dyDescent="0.35">
      <c r="B380" s="153" t="str">
        <f>+'CLIN Detail list'!P382</f>
        <v>5.9.7    Installation and Configuration Guides</v>
      </c>
      <c r="C380" s="201"/>
      <c r="D380" s="120"/>
      <c r="E380" s="121"/>
      <c r="F380" s="121"/>
      <c r="G380" s="41"/>
      <c r="H380" s="124"/>
      <c r="I380" s="120"/>
      <c r="J380" s="120"/>
      <c r="K380" s="193"/>
      <c r="L380" s="193"/>
      <c r="M380" s="193"/>
      <c r="N380" s="193"/>
      <c r="O380" s="193"/>
      <c r="P380" s="6">
        <f t="shared" si="124"/>
        <v>0</v>
      </c>
      <c r="Q380" s="254"/>
      <c r="R380" s="8">
        <f t="shared" si="125"/>
        <v>0</v>
      </c>
      <c r="S380" s="8">
        <f t="shared" si="121"/>
        <v>0</v>
      </c>
      <c r="T380" s="109"/>
    </row>
    <row r="381" spans="2:20" x14ac:dyDescent="0.35">
      <c r="B381" s="153" t="str">
        <f>+'CLIN Detail list'!P383</f>
        <v>5.9.8    Deployment Guide</v>
      </c>
      <c r="C381" s="201"/>
      <c r="D381" s="120"/>
      <c r="E381" s="121"/>
      <c r="F381" s="121"/>
      <c r="G381" s="41"/>
      <c r="H381" s="124"/>
      <c r="I381" s="120"/>
      <c r="J381" s="120"/>
      <c r="K381" s="193"/>
      <c r="L381" s="193"/>
      <c r="M381" s="193"/>
      <c r="N381" s="193"/>
      <c r="O381" s="193"/>
      <c r="P381" s="6">
        <f t="shared" si="124"/>
        <v>0</v>
      </c>
      <c r="Q381" s="254"/>
      <c r="R381" s="8">
        <f t="shared" si="125"/>
        <v>0</v>
      </c>
      <c r="S381" s="8">
        <f t="shared" si="121"/>
        <v>0</v>
      </c>
      <c r="T381" s="109"/>
    </row>
    <row r="382" spans="2:20" x14ac:dyDescent="0.35">
      <c r="B382" s="153" t="str">
        <f>+'CLIN Detail list'!P384</f>
        <v>5.9.9    Build Guide</v>
      </c>
      <c r="C382" s="201"/>
      <c r="D382" s="120"/>
      <c r="E382" s="121"/>
      <c r="F382" s="121"/>
      <c r="G382" s="41"/>
      <c r="H382" s="124"/>
      <c r="I382" s="120"/>
      <c r="J382" s="120"/>
      <c r="K382" s="193"/>
      <c r="L382" s="193"/>
      <c r="M382" s="193"/>
      <c r="N382" s="193"/>
      <c r="O382" s="193"/>
      <c r="P382" s="6">
        <f t="shared" si="124"/>
        <v>0</v>
      </c>
      <c r="Q382" s="254"/>
      <c r="R382" s="8">
        <f t="shared" si="125"/>
        <v>0</v>
      </c>
      <c r="S382" s="8">
        <f t="shared" si="121"/>
        <v>0</v>
      </c>
      <c r="T382" s="109"/>
    </row>
    <row r="383" spans="2:20" x14ac:dyDescent="0.35">
      <c r="B383" s="153" t="str">
        <f>+'CLIN Detail list'!P385</f>
        <v>5.9.10    As-build Test Cases</v>
      </c>
      <c r="C383" s="201"/>
      <c r="D383" s="120"/>
      <c r="E383" s="121"/>
      <c r="F383" s="121"/>
      <c r="G383" s="41"/>
      <c r="H383" s="124"/>
      <c r="I383" s="120"/>
      <c r="J383" s="120"/>
      <c r="K383" s="193"/>
      <c r="L383" s="193"/>
      <c r="M383" s="193"/>
      <c r="N383" s="193"/>
      <c r="O383" s="193"/>
      <c r="P383" s="6">
        <f t="shared" si="124"/>
        <v>0</v>
      </c>
      <c r="Q383" s="254"/>
      <c r="R383" s="8">
        <f t="shared" si="125"/>
        <v>0</v>
      </c>
      <c r="S383" s="8">
        <f t="shared" si="121"/>
        <v>0</v>
      </c>
      <c r="T383" s="109"/>
    </row>
    <row r="384" spans="2:20" ht="26.5" x14ac:dyDescent="0.35">
      <c r="B384" s="153" t="str">
        <f>+'CLIN Detail list'!P386</f>
        <v>5.9.11    Software Baseline (Source Code, Binaries and all dependant software in a package)</v>
      </c>
      <c r="C384" s="201"/>
      <c r="D384" s="120"/>
      <c r="E384" s="121"/>
      <c r="F384" s="121"/>
      <c r="G384" s="41"/>
      <c r="H384" s="124"/>
      <c r="I384" s="120"/>
      <c r="J384" s="120"/>
      <c r="K384" s="193"/>
      <c r="L384" s="193"/>
      <c r="M384" s="193"/>
      <c r="N384" s="193"/>
      <c r="O384" s="193"/>
      <c r="P384" s="6">
        <f t="shared" si="124"/>
        <v>0</v>
      </c>
      <c r="Q384" s="254"/>
      <c r="R384" s="8">
        <f t="shared" si="125"/>
        <v>0</v>
      </c>
      <c r="S384" s="8">
        <f t="shared" si="121"/>
        <v>0</v>
      </c>
      <c r="T384" s="109"/>
    </row>
    <row r="385" spans="2:20" ht="26.5" x14ac:dyDescent="0.35">
      <c r="B385" s="153" t="str">
        <f>+'CLIN Detail list'!P387</f>
        <v>5.9.12    Web Service Reference Guide and Maintenance Manuals</v>
      </c>
      <c r="C385" s="201"/>
      <c r="D385" s="120"/>
      <c r="E385" s="121"/>
      <c r="F385" s="121"/>
      <c r="G385" s="41"/>
      <c r="H385" s="124"/>
      <c r="I385" s="120"/>
      <c r="J385" s="120"/>
      <c r="K385" s="193"/>
      <c r="L385" s="193"/>
      <c r="M385" s="193"/>
      <c r="N385" s="193"/>
      <c r="O385" s="193"/>
      <c r="P385" s="6">
        <f t="shared" si="124"/>
        <v>0</v>
      </c>
      <c r="Q385" s="254"/>
      <c r="R385" s="8">
        <f t="shared" si="125"/>
        <v>0</v>
      </c>
      <c r="S385" s="8">
        <f t="shared" si="121"/>
        <v>0</v>
      </c>
      <c r="T385" s="109"/>
    </row>
    <row r="386" spans="2:20" x14ac:dyDescent="0.35">
      <c r="B386" s="153" t="str">
        <f>+'CLIN Detail list'!P388</f>
        <v>5.9.13    On-line documentation (Embedded in the platform)</v>
      </c>
      <c r="C386" s="201"/>
      <c r="D386" s="120"/>
      <c r="E386" s="121"/>
      <c r="F386" s="121"/>
      <c r="G386" s="41"/>
      <c r="H386" s="124"/>
      <c r="I386" s="120"/>
      <c r="J386" s="120"/>
      <c r="K386" s="193"/>
      <c r="L386" s="193"/>
      <c r="M386" s="193"/>
      <c r="N386" s="193"/>
      <c r="O386" s="193"/>
      <c r="P386" s="6">
        <f t="shared" si="124"/>
        <v>0</v>
      </c>
      <c r="Q386" s="254"/>
      <c r="R386" s="8">
        <f t="shared" si="125"/>
        <v>0</v>
      </c>
      <c r="S386" s="8">
        <f t="shared" si="121"/>
        <v>0</v>
      </c>
      <c r="T386" s="109"/>
    </row>
    <row r="387" spans="2:20" x14ac:dyDescent="0.35">
      <c r="B387" s="153" t="str">
        <f>+'CLIN Detail list'!P389</f>
        <v>5.9.14    Warranty</v>
      </c>
      <c r="C387" s="201"/>
      <c r="D387" s="120"/>
      <c r="E387" s="121"/>
      <c r="F387" s="121"/>
      <c r="G387" s="41"/>
      <c r="H387" s="124"/>
      <c r="I387" s="120"/>
      <c r="J387" s="120"/>
      <c r="K387" s="193"/>
      <c r="L387" s="193"/>
      <c r="M387" s="193"/>
      <c r="N387" s="193"/>
      <c r="O387" s="193"/>
      <c r="P387" s="6">
        <f t="shared" si="124"/>
        <v>0</v>
      </c>
      <c r="Q387" s="254"/>
      <c r="R387" s="8">
        <f t="shared" si="125"/>
        <v>0</v>
      </c>
      <c r="S387" s="8">
        <f t="shared" si="121"/>
        <v>0</v>
      </c>
      <c r="T387" s="109"/>
    </row>
    <row r="388" spans="2:20" x14ac:dyDescent="0.35">
      <c r="B388" s="237" t="str">
        <f>+'CLIN Detail list'!P390</f>
        <v>5.10    Quality Management</v>
      </c>
      <c r="C388" s="134"/>
      <c r="D388" s="126"/>
      <c r="E388" s="127"/>
      <c r="F388" s="127"/>
      <c r="G388" s="128"/>
      <c r="H388" s="129"/>
      <c r="I388" s="126"/>
      <c r="J388" s="126"/>
      <c r="K388" s="188"/>
      <c r="L388" s="188"/>
      <c r="M388" s="188"/>
      <c r="N388" s="188"/>
      <c r="O388" s="188"/>
      <c r="P388" s="130"/>
      <c r="Q388" s="131"/>
      <c r="R388" s="241"/>
      <c r="S388" s="233">
        <f>SUBTOTAL(9,S389:S396)</f>
        <v>0</v>
      </c>
    </row>
    <row r="389" spans="2:20" x14ac:dyDescent="0.35">
      <c r="B389" s="153" t="str">
        <f>+'CLIN Detail list'!P391</f>
        <v>5.10.1    Quality Assurance Plan</v>
      </c>
      <c r="C389" s="201"/>
      <c r="D389" s="120"/>
      <c r="E389" s="121"/>
      <c r="F389" s="121"/>
      <c r="G389" s="41"/>
      <c r="H389" s="124"/>
      <c r="I389" s="120"/>
      <c r="J389" s="120"/>
      <c r="K389" s="193"/>
      <c r="L389" s="193"/>
      <c r="M389" s="193"/>
      <c r="N389" s="193"/>
      <c r="O389" s="193"/>
      <c r="P389" s="6">
        <f t="shared" ref="P389:P396" si="126">SUMPRODUCT(E389:G389,H389:J389)</f>
        <v>0</v>
      </c>
      <c r="Q389" s="254"/>
      <c r="R389" s="8">
        <f t="shared" ref="R389:R396" si="127">(P389+Q389)*$W$4</f>
        <v>0</v>
      </c>
      <c r="S389" s="8">
        <f t="shared" si="121"/>
        <v>0</v>
      </c>
      <c r="T389" s="109"/>
    </row>
    <row r="390" spans="2:20" x14ac:dyDescent="0.35">
      <c r="B390" s="153" t="str">
        <f>+'CLIN Detail list'!P392</f>
        <v>5.10.2    Requests for Deviation and Waiver</v>
      </c>
      <c r="C390" s="201"/>
      <c r="D390" s="120"/>
      <c r="E390" s="121"/>
      <c r="F390" s="121"/>
      <c r="G390" s="41"/>
      <c r="H390" s="124"/>
      <c r="I390" s="120"/>
      <c r="J390" s="120"/>
      <c r="K390" s="193"/>
      <c r="L390" s="193"/>
      <c r="M390" s="193"/>
      <c r="N390" s="193"/>
      <c r="O390" s="193"/>
      <c r="P390" s="6">
        <f t="shared" si="126"/>
        <v>0</v>
      </c>
      <c r="Q390" s="254"/>
      <c r="R390" s="8">
        <f t="shared" si="127"/>
        <v>0</v>
      </c>
      <c r="S390" s="8">
        <f t="shared" si="121"/>
        <v>0</v>
      </c>
      <c r="T390" s="109"/>
    </row>
    <row r="391" spans="2:20" x14ac:dyDescent="0.35">
      <c r="B391" s="153" t="str">
        <f>+'CLIN Detail list'!P393</f>
        <v>5.10.3    Kick-Off Meeting</v>
      </c>
      <c r="C391" s="201"/>
      <c r="D391" s="120"/>
      <c r="E391" s="121"/>
      <c r="F391" s="121"/>
      <c r="G391" s="41"/>
      <c r="H391" s="124"/>
      <c r="I391" s="120"/>
      <c r="J391" s="120"/>
      <c r="K391" s="193"/>
      <c r="L391" s="193"/>
      <c r="M391" s="193"/>
      <c r="N391" s="193"/>
      <c r="O391" s="193"/>
      <c r="P391" s="6">
        <f t="shared" si="126"/>
        <v>0</v>
      </c>
      <c r="Q391" s="254"/>
      <c r="R391" s="8">
        <f t="shared" si="127"/>
        <v>0</v>
      </c>
      <c r="S391" s="8">
        <f t="shared" si="121"/>
        <v>0</v>
      </c>
      <c r="T391" s="109"/>
    </row>
    <row r="392" spans="2:20" x14ac:dyDescent="0.35">
      <c r="B392" s="153" t="str">
        <f>+'CLIN Detail list'!P394</f>
        <v>5.10.4    Project  Review Meetings (PPRM)</v>
      </c>
      <c r="C392" s="201"/>
      <c r="D392" s="120"/>
      <c r="E392" s="121"/>
      <c r="F392" s="121"/>
      <c r="G392" s="41"/>
      <c r="H392" s="124"/>
      <c r="I392" s="120"/>
      <c r="J392" s="120"/>
      <c r="K392" s="193"/>
      <c r="L392" s="193"/>
      <c r="M392" s="193"/>
      <c r="N392" s="193"/>
      <c r="O392" s="193"/>
      <c r="P392" s="6">
        <f t="shared" si="126"/>
        <v>0</v>
      </c>
      <c r="Q392" s="254"/>
      <c r="R392" s="8">
        <f t="shared" si="127"/>
        <v>0</v>
      </c>
      <c r="S392" s="8">
        <f t="shared" si="121"/>
        <v>0</v>
      </c>
      <c r="T392" s="109"/>
    </row>
    <row r="393" spans="2:20" x14ac:dyDescent="0.35">
      <c r="B393" s="153" t="str">
        <f>+'CLIN Detail list'!P395</f>
        <v>5.10.5    Pilot Release Meeting</v>
      </c>
      <c r="C393" s="201"/>
      <c r="D393" s="120"/>
      <c r="E393" s="121"/>
      <c r="F393" s="121"/>
      <c r="G393" s="41"/>
      <c r="H393" s="124"/>
      <c r="I393" s="120"/>
      <c r="J393" s="120"/>
      <c r="K393" s="193"/>
      <c r="L393" s="193"/>
      <c r="M393" s="193"/>
      <c r="N393" s="193"/>
      <c r="O393" s="193"/>
      <c r="P393" s="6">
        <f t="shared" si="126"/>
        <v>0</v>
      </c>
      <c r="Q393" s="254"/>
      <c r="R393" s="8">
        <f t="shared" si="127"/>
        <v>0</v>
      </c>
      <c r="S393" s="8">
        <f t="shared" si="121"/>
        <v>0</v>
      </c>
      <c r="T393" s="109"/>
    </row>
    <row r="394" spans="2:20" x14ac:dyDescent="0.35">
      <c r="B394" s="153" t="str">
        <f>+'CLIN Detail list'!P396</f>
        <v>5.10.6    Final System Acceptance (FSA)</v>
      </c>
      <c r="C394" s="201"/>
      <c r="D394" s="120"/>
      <c r="E394" s="121"/>
      <c r="F394" s="121"/>
      <c r="G394" s="41"/>
      <c r="H394" s="124"/>
      <c r="I394" s="120"/>
      <c r="J394" s="120"/>
      <c r="K394" s="193"/>
      <c r="L394" s="193"/>
      <c r="M394" s="193"/>
      <c r="N394" s="193"/>
      <c r="O394" s="193"/>
      <c r="P394" s="6">
        <f t="shared" si="126"/>
        <v>0</v>
      </c>
      <c r="Q394" s="254"/>
      <c r="R394" s="8">
        <f t="shared" si="127"/>
        <v>0</v>
      </c>
      <c r="S394" s="8">
        <f t="shared" si="121"/>
        <v>0</v>
      </c>
      <c r="T394" s="109"/>
    </row>
    <row r="395" spans="2:20" x14ac:dyDescent="0.35">
      <c r="B395" s="153" t="str">
        <f>+'CLIN Detail list'!P397</f>
        <v>5.10.7    FSA Report</v>
      </c>
      <c r="C395" s="201"/>
      <c r="D395" s="120"/>
      <c r="E395" s="121"/>
      <c r="F395" s="121"/>
      <c r="G395" s="41"/>
      <c r="H395" s="124"/>
      <c r="I395" s="120"/>
      <c r="J395" s="120"/>
      <c r="K395" s="193"/>
      <c r="L395" s="193"/>
      <c r="M395" s="193"/>
      <c r="N395" s="193"/>
      <c r="O395" s="193"/>
      <c r="P395" s="6">
        <f t="shared" si="126"/>
        <v>0</v>
      </c>
      <c r="Q395" s="254"/>
      <c r="R395" s="8">
        <f t="shared" si="127"/>
        <v>0</v>
      </c>
      <c r="S395" s="8">
        <f t="shared" si="121"/>
        <v>0</v>
      </c>
      <c r="T395" s="109"/>
    </row>
    <row r="396" spans="2:20" x14ac:dyDescent="0.35">
      <c r="B396" s="153" t="str">
        <f>+'CLIN Detail list'!P398</f>
        <v>5.10.8    Project Website</v>
      </c>
      <c r="C396" s="201"/>
      <c r="D396" s="120"/>
      <c r="E396" s="121"/>
      <c r="F396" s="121"/>
      <c r="G396" s="41"/>
      <c r="H396" s="124"/>
      <c r="I396" s="120"/>
      <c r="J396" s="120"/>
      <c r="K396" s="193"/>
      <c r="L396" s="193"/>
      <c r="M396" s="193"/>
      <c r="N396" s="193"/>
      <c r="O396" s="193"/>
      <c r="P396" s="6">
        <f t="shared" si="126"/>
        <v>0</v>
      </c>
      <c r="Q396" s="254"/>
      <c r="R396" s="8">
        <f t="shared" si="127"/>
        <v>0</v>
      </c>
      <c r="S396" s="8">
        <f t="shared" si="121"/>
        <v>0</v>
      </c>
      <c r="T396" s="109"/>
    </row>
    <row r="397" spans="2:20" x14ac:dyDescent="0.35">
      <c r="B397" s="237" t="str">
        <f>+'CLIN Detail list'!P399</f>
        <v>5.11    Configuration Management</v>
      </c>
      <c r="C397" s="134"/>
      <c r="D397" s="126"/>
      <c r="E397" s="127"/>
      <c r="F397" s="127"/>
      <c r="G397" s="128"/>
      <c r="H397" s="129"/>
      <c r="I397" s="126"/>
      <c r="J397" s="126"/>
      <c r="K397" s="188"/>
      <c r="L397" s="188"/>
      <c r="M397" s="188"/>
      <c r="N397" s="188"/>
      <c r="O397" s="188"/>
      <c r="P397" s="130"/>
      <c r="Q397" s="131"/>
      <c r="R397" s="241"/>
      <c r="S397" s="233">
        <f>SUBTOTAL(9,S398:S403)</f>
        <v>0</v>
      </c>
    </row>
    <row r="398" spans="2:20" x14ac:dyDescent="0.35">
      <c r="B398" s="153" t="str">
        <f>+'CLIN Detail list'!P400</f>
        <v>5.11.1    Configuration Management Functions</v>
      </c>
      <c r="C398" s="201"/>
      <c r="D398" s="120"/>
      <c r="E398" s="121"/>
      <c r="F398" s="121"/>
      <c r="G398" s="41"/>
      <c r="H398" s="124"/>
      <c r="I398" s="120"/>
      <c r="J398" s="120"/>
      <c r="K398" s="193"/>
      <c r="L398" s="193"/>
      <c r="M398" s="193"/>
      <c r="N398" s="193"/>
      <c r="O398" s="193"/>
      <c r="P398" s="6">
        <f t="shared" ref="P398:P403" si="128">SUMPRODUCT(E398:G398,H398:J398)</f>
        <v>0</v>
      </c>
      <c r="Q398" s="254"/>
      <c r="R398" s="8">
        <f t="shared" ref="R398:R403" si="129">(P398+Q398)*$W$4</f>
        <v>0</v>
      </c>
      <c r="S398" s="8">
        <f t="shared" ref="S398" si="130">P398+R398+Q398</f>
        <v>0</v>
      </c>
      <c r="T398" s="109"/>
    </row>
    <row r="399" spans="2:20" x14ac:dyDescent="0.35">
      <c r="B399" s="153" t="str">
        <f>+'CLIN Detail list'!P401</f>
        <v>5.11.2    Configuration Management Plan (CMP)</v>
      </c>
      <c r="C399" s="201"/>
      <c r="D399" s="120"/>
      <c r="E399" s="121"/>
      <c r="F399" s="121"/>
      <c r="G399" s="41"/>
      <c r="H399" s="124"/>
      <c r="I399" s="120"/>
      <c r="J399" s="120"/>
      <c r="K399" s="193"/>
      <c r="L399" s="193"/>
      <c r="M399" s="193"/>
      <c r="N399" s="193"/>
      <c r="O399" s="193"/>
      <c r="P399" s="6">
        <f t="shared" si="128"/>
        <v>0</v>
      </c>
      <c r="Q399" s="254"/>
      <c r="R399" s="8">
        <f t="shared" si="129"/>
        <v>0</v>
      </c>
      <c r="S399" s="8">
        <f t="shared" si="121"/>
        <v>0</v>
      </c>
      <c r="T399" s="109"/>
    </row>
    <row r="400" spans="2:20" x14ac:dyDescent="0.35">
      <c r="B400" s="153" t="str">
        <f>+'CLIN Detail list'!P402</f>
        <v>5.11.3    Configuration Control</v>
      </c>
      <c r="C400" s="201"/>
      <c r="D400" s="120"/>
      <c r="E400" s="121"/>
      <c r="F400" s="121"/>
      <c r="G400" s="41"/>
      <c r="H400" s="124"/>
      <c r="I400" s="120"/>
      <c r="J400" s="120"/>
      <c r="K400" s="193"/>
      <c r="L400" s="193"/>
      <c r="M400" s="193"/>
      <c r="N400" s="193"/>
      <c r="O400" s="193"/>
      <c r="P400" s="6">
        <f t="shared" si="128"/>
        <v>0</v>
      </c>
      <c r="Q400" s="254"/>
      <c r="R400" s="8">
        <f t="shared" si="129"/>
        <v>0</v>
      </c>
      <c r="S400" s="8">
        <f t="shared" si="121"/>
        <v>0</v>
      </c>
      <c r="T400" s="109"/>
    </row>
    <row r="401" spans="2:20" x14ac:dyDescent="0.35">
      <c r="B401" s="153" t="str">
        <f>+'CLIN Detail list'!P403</f>
        <v>5.11.4    Configuration Status Accounting</v>
      </c>
      <c r="C401" s="201"/>
      <c r="D401" s="120"/>
      <c r="E401" s="121"/>
      <c r="F401" s="121"/>
      <c r="G401" s="41"/>
      <c r="H401" s="124"/>
      <c r="I401" s="120"/>
      <c r="J401" s="120"/>
      <c r="K401" s="193"/>
      <c r="L401" s="193"/>
      <c r="M401" s="193"/>
      <c r="N401" s="193"/>
      <c r="O401" s="193"/>
      <c r="P401" s="6">
        <f t="shared" si="128"/>
        <v>0</v>
      </c>
      <c r="Q401" s="254"/>
      <c r="R401" s="8">
        <f t="shared" si="129"/>
        <v>0</v>
      </c>
      <c r="S401" s="8">
        <f t="shared" si="121"/>
        <v>0</v>
      </c>
      <c r="T401" s="109"/>
    </row>
    <row r="402" spans="2:20" x14ac:dyDescent="0.35">
      <c r="B402" s="153" t="str">
        <f>+'CLIN Detail list'!P404</f>
        <v>5.11.5    Configuration Management Documentation</v>
      </c>
      <c r="C402" s="201"/>
      <c r="D402" s="120"/>
      <c r="E402" s="121"/>
      <c r="F402" s="121"/>
      <c r="G402" s="41"/>
      <c r="H402" s="124"/>
      <c r="I402" s="120"/>
      <c r="J402" s="120"/>
      <c r="K402" s="193"/>
      <c r="L402" s="193"/>
      <c r="M402" s="193"/>
      <c r="N402" s="193"/>
      <c r="O402" s="193"/>
      <c r="P402" s="6">
        <f t="shared" si="128"/>
        <v>0</v>
      </c>
      <c r="Q402" s="254"/>
      <c r="R402" s="8">
        <f t="shared" si="129"/>
        <v>0</v>
      </c>
      <c r="S402" s="8">
        <f t="shared" si="121"/>
        <v>0</v>
      </c>
      <c r="T402" s="109"/>
    </row>
    <row r="403" spans="2:20" x14ac:dyDescent="0.35">
      <c r="B403" s="153" t="str">
        <f>+'CLIN Detail list'!P405</f>
        <v>5.11.6    Configuration Audits</v>
      </c>
      <c r="C403" s="201"/>
      <c r="D403" s="120"/>
      <c r="E403" s="121"/>
      <c r="F403" s="121"/>
      <c r="G403" s="41"/>
      <c r="H403" s="124"/>
      <c r="I403" s="120"/>
      <c r="J403" s="120"/>
      <c r="K403" s="193"/>
      <c r="L403" s="193"/>
      <c r="M403" s="193"/>
      <c r="N403" s="193"/>
      <c r="O403" s="193"/>
      <c r="P403" s="6">
        <f t="shared" si="128"/>
        <v>0</v>
      </c>
      <c r="Q403" s="254"/>
      <c r="R403" s="8">
        <f t="shared" si="129"/>
        <v>0</v>
      </c>
      <c r="S403" s="8">
        <f t="shared" si="121"/>
        <v>0</v>
      </c>
      <c r="T403" s="109"/>
    </row>
    <row r="404" spans="2:20" x14ac:dyDescent="0.35">
      <c r="B404" s="237" t="str">
        <f>+'CLIN Detail list'!P406</f>
        <v>WP 8    Hardware Procurement</v>
      </c>
      <c r="C404" s="134"/>
      <c r="D404" s="126"/>
      <c r="E404" s="127"/>
      <c r="F404" s="127"/>
      <c r="G404" s="128"/>
      <c r="H404" s="129"/>
      <c r="I404" s="126"/>
      <c r="J404" s="126"/>
      <c r="K404" s="188"/>
      <c r="L404" s="188"/>
      <c r="M404" s="188"/>
      <c r="N404" s="188"/>
      <c r="O404" s="188"/>
      <c r="P404" s="130"/>
      <c r="Q404" s="131"/>
      <c r="R404" s="241"/>
      <c r="S404" s="233">
        <f>SUBTOTAL(9,S405:S410)</f>
        <v>0</v>
      </c>
    </row>
    <row r="405" spans="2:20" x14ac:dyDescent="0.35">
      <c r="B405" s="153" t="str">
        <f>+'CLIN Detail list'!P407</f>
        <v>8.1    Storage</v>
      </c>
      <c r="C405" s="201"/>
      <c r="D405" s="120"/>
      <c r="E405" s="121"/>
      <c r="F405" s="121"/>
      <c r="G405" s="41"/>
      <c r="H405" s="124"/>
      <c r="I405" s="120"/>
      <c r="J405" s="120"/>
      <c r="K405" s="193"/>
      <c r="L405" s="193"/>
      <c r="M405" s="193"/>
      <c r="N405" s="193"/>
      <c r="O405" s="193"/>
      <c r="P405" s="6">
        <f t="shared" ref="P405:P410" si="131">SUMPRODUCT(E405:G405,H405:J405)</f>
        <v>0</v>
      </c>
      <c r="Q405" s="254"/>
      <c r="R405" s="8">
        <f t="shared" ref="R405:R416" si="132">(P405+Q405)*$W$4</f>
        <v>0</v>
      </c>
      <c r="S405" s="8">
        <f t="shared" si="121"/>
        <v>0</v>
      </c>
      <c r="T405" s="109"/>
    </row>
    <row r="406" spans="2:20" x14ac:dyDescent="0.35">
      <c r="B406" s="153" t="str">
        <f>+'CLIN Detail list'!P408</f>
        <v>8.2    Servers</v>
      </c>
      <c r="C406" s="201"/>
      <c r="D406" s="120"/>
      <c r="E406" s="121"/>
      <c r="F406" s="121"/>
      <c r="G406" s="41"/>
      <c r="H406" s="124"/>
      <c r="I406" s="120"/>
      <c r="J406" s="120"/>
      <c r="K406" s="193"/>
      <c r="L406" s="193"/>
      <c r="M406" s="193"/>
      <c r="N406" s="193"/>
      <c r="O406" s="193"/>
      <c r="P406" s="6">
        <f t="shared" si="131"/>
        <v>0</v>
      </c>
      <c r="Q406" s="254"/>
      <c r="R406" s="8">
        <f t="shared" si="132"/>
        <v>0</v>
      </c>
      <c r="S406" s="8">
        <f t="shared" si="121"/>
        <v>0</v>
      </c>
      <c r="T406" s="109"/>
    </row>
    <row r="407" spans="2:20" x14ac:dyDescent="0.35">
      <c r="B407" s="153" t="str">
        <f>+'CLIN Detail list'!P409</f>
        <v>8.3    CPU</v>
      </c>
      <c r="C407" s="201"/>
      <c r="D407" s="120"/>
      <c r="E407" s="121"/>
      <c r="F407" s="121"/>
      <c r="G407" s="41"/>
      <c r="H407" s="124"/>
      <c r="I407" s="120"/>
      <c r="J407" s="120"/>
      <c r="K407" s="193"/>
      <c r="L407" s="193"/>
      <c r="M407" s="193"/>
      <c r="N407" s="193"/>
      <c r="O407" s="193"/>
      <c r="P407" s="6">
        <f t="shared" si="131"/>
        <v>0</v>
      </c>
      <c r="Q407" s="254"/>
      <c r="R407" s="8">
        <f t="shared" si="132"/>
        <v>0</v>
      </c>
      <c r="S407" s="8">
        <f t="shared" si="121"/>
        <v>0</v>
      </c>
      <c r="T407" s="109"/>
    </row>
    <row r="408" spans="2:20" x14ac:dyDescent="0.35">
      <c r="B408" s="153" t="str">
        <f>+'CLIN Detail list'!P410</f>
        <v>8.4    RAM</v>
      </c>
      <c r="C408" s="201"/>
      <c r="D408" s="120"/>
      <c r="E408" s="121"/>
      <c r="F408" s="121"/>
      <c r="G408" s="41"/>
      <c r="H408" s="124"/>
      <c r="I408" s="120"/>
      <c r="J408" s="120"/>
      <c r="K408" s="193"/>
      <c r="L408" s="193"/>
      <c r="M408" s="193"/>
      <c r="N408" s="193"/>
      <c r="O408" s="193"/>
      <c r="P408" s="6">
        <f t="shared" si="131"/>
        <v>0</v>
      </c>
      <c r="Q408" s="254"/>
      <c r="R408" s="8">
        <f t="shared" si="132"/>
        <v>0</v>
      </c>
      <c r="S408" s="8">
        <f t="shared" si="121"/>
        <v>0</v>
      </c>
      <c r="T408" s="109"/>
    </row>
    <row r="409" spans="2:20" x14ac:dyDescent="0.35">
      <c r="B409" s="153" t="str">
        <f>+'CLIN Detail list'!P411</f>
        <v>8.5    Other</v>
      </c>
      <c r="C409" s="201"/>
      <c r="D409" s="120"/>
      <c r="E409" s="121"/>
      <c r="F409" s="121"/>
      <c r="G409" s="41"/>
      <c r="H409" s="124"/>
      <c r="I409" s="120"/>
      <c r="J409" s="120"/>
      <c r="K409" s="193"/>
      <c r="L409" s="193"/>
      <c r="M409" s="193"/>
      <c r="N409" s="193"/>
      <c r="O409" s="193"/>
      <c r="P409" s="6">
        <f t="shared" si="131"/>
        <v>0</v>
      </c>
      <c r="Q409" s="254"/>
      <c r="R409" s="8">
        <f t="shared" si="132"/>
        <v>0</v>
      </c>
      <c r="S409" s="8">
        <f t="shared" si="121"/>
        <v>0</v>
      </c>
      <c r="T409" s="109"/>
    </row>
    <row r="410" spans="2:20" ht="26.5" x14ac:dyDescent="0.35">
      <c r="B410" s="153" t="str">
        <f>+'CLIN Detail list'!P412</f>
        <v>8.6    Hardware Installation and Acceptance (Mons &amp; Lago Patria)</v>
      </c>
      <c r="C410" s="201"/>
      <c r="D410" s="120"/>
      <c r="E410" s="121"/>
      <c r="F410" s="121"/>
      <c r="G410" s="41"/>
      <c r="H410" s="124"/>
      <c r="I410" s="120"/>
      <c r="J410" s="120"/>
      <c r="K410" s="193"/>
      <c r="L410" s="193"/>
      <c r="M410" s="193"/>
      <c r="N410" s="193"/>
      <c r="O410" s="193"/>
      <c r="P410" s="6">
        <f t="shared" si="131"/>
        <v>0</v>
      </c>
      <c r="Q410" s="254"/>
      <c r="R410" s="8">
        <f t="shared" si="132"/>
        <v>0</v>
      </c>
      <c r="S410" s="8">
        <f t="shared" si="121"/>
        <v>0</v>
      </c>
      <c r="T410" s="109"/>
    </row>
    <row r="411" spans="2:20" x14ac:dyDescent="0.35">
      <c r="B411" s="237" t="str">
        <f>+'CLIN Detail list'!P413</f>
        <v>WP 9 Opt    O&amp;M Evaluated Options</v>
      </c>
      <c r="C411" s="134"/>
      <c r="D411" s="126"/>
      <c r="E411" s="127"/>
      <c r="F411" s="127"/>
      <c r="G411" s="128"/>
      <c r="H411" s="129"/>
      <c r="I411" s="126"/>
      <c r="J411" s="126"/>
      <c r="K411" s="188"/>
      <c r="L411" s="188"/>
      <c r="M411" s="188"/>
      <c r="N411" s="188"/>
      <c r="O411" s="188"/>
      <c r="P411" s="130"/>
      <c r="Q411" s="131"/>
      <c r="R411" s="241"/>
      <c r="S411" s="233">
        <f>SUBTOTAL(9,S412:S416)</f>
        <v>0</v>
      </c>
    </row>
    <row r="412" spans="2:20" ht="26.5" x14ac:dyDescent="0.35">
      <c r="B412" s="153" t="str">
        <f>+'CLIN Detail list'!P414</f>
        <v>9.1    Software Support, IKM Support, SW licences, consumables YEAR 1</v>
      </c>
      <c r="C412" s="251"/>
      <c r="D412" s="120"/>
      <c r="E412" s="251"/>
      <c r="F412" s="251"/>
      <c r="G412" s="251"/>
      <c r="H412" s="251"/>
      <c r="I412" s="251"/>
      <c r="J412" s="251"/>
      <c r="K412" s="122"/>
      <c r="L412" s="193"/>
      <c r="M412" s="193"/>
      <c r="N412" s="193"/>
      <c r="O412" s="193"/>
      <c r="P412" s="6">
        <f>SUM(K412:O412)</f>
        <v>0</v>
      </c>
      <c r="Q412" s="12"/>
      <c r="R412" s="8">
        <f t="shared" si="132"/>
        <v>0</v>
      </c>
      <c r="S412" s="8">
        <f t="shared" si="121"/>
        <v>0</v>
      </c>
      <c r="T412" s="109"/>
    </row>
    <row r="413" spans="2:20" ht="26.5" x14ac:dyDescent="0.35">
      <c r="B413" s="153" t="str">
        <f>+'CLIN Detail list'!P415</f>
        <v>9.2    Software Support, IKM Support, SW licences, consumables YEAR 2</v>
      </c>
      <c r="C413" s="251"/>
      <c r="D413" s="120"/>
      <c r="E413" s="251"/>
      <c r="F413" s="251"/>
      <c r="G413" s="251"/>
      <c r="H413" s="251"/>
      <c r="I413" s="251"/>
      <c r="J413" s="251"/>
      <c r="K413" s="193"/>
      <c r="L413" s="122"/>
      <c r="M413" s="193"/>
      <c r="N413" s="193"/>
      <c r="O413" s="193"/>
      <c r="P413" s="6">
        <f t="shared" ref="P413:P416" si="133">SUM(K413:O413)</f>
        <v>0</v>
      </c>
      <c r="Q413" s="12"/>
      <c r="R413" s="8">
        <f t="shared" si="132"/>
        <v>0</v>
      </c>
      <c r="S413" s="8">
        <f t="shared" si="121"/>
        <v>0</v>
      </c>
      <c r="T413" s="109"/>
    </row>
    <row r="414" spans="2:20" ht="26.5" x14ac:dyDescent="0.35">
      <c r="B414" s="153" t="str">
        <f>+'CLIN Detail list'!P416</f>
        <v>9.3    Software Support, IKM Support, SW licences, consumables YEAR 3</v>
      </c>
      <c r="C414" s="251"/>
      <c r="D414" s="120"/>
      <c r="E414" s="251"/>
      <c r="F414" s="251"/>
      <c r="G414" s="251"/>
      <c r="H414" s="251"/>
      <c r="I414" s="251"/>
      <c r="J414" s="251"/>
      <c r="K414" s="193"/>
      <c r="L414" s="193"/>
      <c r="M414" s="122"/>
      <c r="N414" s="193"/>
      <c r="O414" s="193"/>
      <c r="P414" s="6">
        <f t="shared" si="133"/>
        <v>0</v>
      </c>
      <c r="Q414" s="12"/>
      <c r="R414" s="8">
        <f t="shared" si="132"/>
        <v>0</v>
      </c>
      <c r="S414" s="8">
        <f t="shared" si="121"/>
        <v>0</v>
      </c>
      <c r="T414" s="109"/>
    </row>
    <row r="415" spans="2:20" ht="26.5" x14ac:dyDescent="0.35">
      <c r="B415" s="153" t="str">
        <f>+'CLIN Detail list'!P417</f>
        <v>9.4    Software Support, IKM Support, SW licences, consumables YEAR 4</v>
      </c>
      <c r="C415" s="251"/>
      <c r="D415" s="120"/>
      <c r="E415" s="251"/>
      <c r="F415" s="251"/>
      <c r="G415" s="251"/>
      <c r="H415" s="251"/>
      <c r="I415" s="251"/>
      <c r="J415" s="251"/>
      <c r="K415" s="193"/>
      <c r="L415" s="193"/>
      <c r="M415" s="193"/>
      <c r="N415" s="122"/>
      <c r="O415" s="193"/>
      <c r="P415" s="6">
        <f t="shared" si="133"/>
        <v>0</v>
      </c>
      <c r="Q415" s="12"/>
      <c r="R415" s="8">
        <f t="shared" si="132"/>
        <v>0</v>
      </c>
      <c r="S415" s="8">
        <f t="shared" si="121"/>
        <v>0</v>
      </c>
      <c r="T415" s="109"/>
    </row>
    <row r="416" spans="2:20" ht="26.5" x14ac:dyDescent="0.35">
      <c r="B416" s="153" t="str">
        <f>+'CLIN Detail list'!P418</f>
        <v>9.5    Software Support, IKM Support, SW licences, consumables YEAR 5</v>
      </c>
      <c r="C416" s="251"/>
      <c r="D416" s="120"/>
      <c r="E416" s="251"/>
      <c r="F416" s="251"/>
      <c r="G416" s="251"/>
      <c r="H416" s="251"/>
      <c r="I416" s="251"/>
      <c r="J416" s="251"/>
      <c r="K416" s="193"/>
      <c r="L416" s="193"/>
      <c r="M416" s="193"/>
      <c r="N416" s="193"/>
      <c r="O416" s="122"/>
      <c r="P416" s="6">
        <f t="shared" si="133"/>
        <v>0</v>
      </c>
      <c r="Q416" s="12"/>
      <c r="R416" s="8">
        <f t="shared" si="132"/>
        <v>0</v>
      </c>
      <c r="S416" s="8">
        <f t="shared" si="121"/>
        <v>0</v>
      </c>
      <c r="T416" s="109"/>
    </row>
    <row r="417" spans="2:21" x14ac:dyDescent="0.35">
      <c r="B417" s="147"/>
      <c r="C417" s="123"/>
      <c r="D417" s="68"/>
      <c r="E417" s="68"/>
      <c r="F417" s="68"/>
      <c r="G417" s="190"/>
      <c r="H417" s="191"/>
      <c r="I417" s="189"/>
      <c r="J417" s="189"/>
      <c r="K417" s="123"/>
      <c r="L417" s="123"/>
      <c r="M417" s="123"/>
      <c r="N417" s="123"/>
      <c r="O417" s="123"/>
      <c r="P417" s="192"/>
      <c r="Q417" s="180"/>
      <c r="R417" s="180"/>
      <c r="T417" s="109"/>
    </row>
    <row r="418" spans="2:21" x14ac:dyDescent="0.35">
      <c r="B418" s="144"/>
      <c r="C418" t="s">
        <v>97</v>
      </c>
      <c r="D418" s="6"/>
      <c r="H418" s="6"/>
      <c r="I418" s="6"/>
      <c r="J418" s="6"/>
      <c r="K418" s="6"/>
      <c r="L418" s="6"/>
      <c r="M418" s="6"/>
      <c r="N418" s="6"/>
      <c r="O418" s="6"/>
      <c r="P418" s="6"/>
      <c r="Q418" s="12"/>
      <c r="R418" s="12"/>
    </row>
    <row r="419" spans="2:21" x14ac:dyDescent="0.35">
      <c r="B419" s="2" t="s">
        <v>65</v>
      </c>
      <c r="D419" s="252"/>
      <c r="H419" s="252"/>
      <c r="I419" s="252"/>
      <c r="J419" s="252"/>
      <c r="K419" s="252"/>
      <c r="L419" s="252"/>
      <c r="M419" s="252"/>
      <c r="N419" s="252"/>
      <c r="O419" s="252"/>
      <c r="P419" s="253">
        <f>SUBTOTAL(9,P6:P417)</f>
        <v>0</v>
      </c>
      <c r="Q419" s="253">
        <f>SUBTOTAL(9,Q6:Q417)</f>
        <v>0</v>
      </c>
      <c r="R419" s="253">
        <f>SUBTOTAL(9,R6:R417)</f>
        <v>0</v>
      </c>
      <c r="S419" s="253">
        <f>SUBTOTAL(9,S6:S417)</f>
        <v>0</v>
      </c>
      <c r="T419" s="252"/>
      <c r="U419" s="225"/>
    </row>
  </sheetData>
  <mergeCells count="1">
    <mergeCell ref="V3:W3"/>
  </mergeCells>
  <dataValidations disablePrompts="1" count="1">
    <dataValidation type="list" allowBlank="1" showInputMessage="1" showErrorMessage="1" sqref="B418">
      <formula1>#REF!</formula1>
    </dataValidation>
  </dataValidations>
  <pageMargins left="0.7" right="0.7" top="0.75" bottom="0.75" header="0.3" footer="0.3"/>
  <pageSetup paperSize="9"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'NATO member currencies'!$A$1:$A$18</xm:f>
          </x14:formula1>
          <xm:sqref>D418 D5:D416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B1:R136"/>
  <sheetViews>
    <sheetView workbookViewId="0">
      <pane xSplit="1" ySplit="4" topLeftCell="D116" activePane="bottomRight" state="frozen"/>
      <selection activeCell="D21" sqref="C21:D21"/>
      <selection pane="topRight" activeCell="D21" sqref="C21:D21"/>
      <selection pane="bottomLeft" activeCell="D21" sqref="C21:D21"/>
      <selection pane="bottomRight" activeCell="N117" sqref="N117"/>
    </sheetView>
  </sheetViews>
  <sheetFormatPr defaultRowHeight="14.5" x14ac:dyDescent="0.35"/>
  <cols>
    <col min="1" max="1" width="1.6328125" customWidth="1"/>
    <col min="2" max="2" width="43" customWidth="1"/>
    <col min="3" max="3" width="34.36328125" customWidth="1"/>
    <col min="4" max="4" width="30.08984375" customWidth="1"/>
    <col min="5" max="5" width="16.453125" customWidth="1"/>
    <col min="9" max="12" width="10.453125" customWidth="1"/>
    <col min="13" max="13" width="16.36328125" customWidth="1"/>
    <col min="14" max="14" width="15.08984375" style="8" customWidth="1"/>
    <col min="15" max="15" width="26" customWidth="1"/>
  </cols>
  <sheetData>
    <row r="1" spans="2:18" ht="15.5" x14ac:dyDescent="0.35">
      <c r="B1" s="171" t="s">
        <v>240</v>
      </c>
    </row>
    <row r="2" spans="2:18" ht="15.5" x14ac:dyDescent="0.35">
      <c r="B2" s="172"/>
    </row>
    <row r="3" spans="2:18" ht="97.5" customHeight="1" x14ac:dyDescent="0.35">
      <c r="B3" s="101" t="s">
        <v>169</v>
      </c>
      <c r="C3" s="101" t="s">
        <v>57</v>
      </c>
      <c r="D3" s="101" t="s">
        <v>151</v>
      </c>
      <c r="E3" s="101" t="s">
        <v>44</v>
      </c>
      <c r="F3" s="101" t="s">
        <v>152</v>
      </c>
      <c r="G3" s="101" t="s">
        <v>116</v>
      </c>
      <c r="H3" s="115" t="s">
        <v>117</v>
      </c>
      <c r="I3" s="101" t="s">
        <v>118</v>
      </c>
      <c r="J3" s="101" t="s">
        <v>119</v>
      </c>
      <c r="K3" s="101" t="s">
        <v>120</v>
      </c>
      <c r="L3" s="101" t="s">
        <v>863</v>
      </c>
      <c r="M3" s="101" t="s">
        <v>156</v>
      </c>
      <c r="N3" s="101" t="s">
        <v>163</v>
      </c>
      <c r="O3" s="102" t="s">
        <v>46</v>
      </c>
      <c r="Q3" s="277" t="s">
        <v>95</v>
      </c>
      <c r="R3" s="277"/>
    </row>
    <row r="4" spans="2:18" ht="29" x14ac:dyDescent="0.35">
      <c r="B4" s="1" t="s">
        <v>15</v>
      </c>
      <c r="C4" s="1" t="s">
        <v>123</v>
      </c>
      <c r="D4" s="52" t="s">
        <v>3</v>
      </c>
      <c r="E4" s="15" t="s">
        <v>109</v>
      </c>
      <c r="F4" s="17" t="s">
        <v>121</v>
      </c>
      <c r="G4" s="17" t="s">
        <v>245</v>
      </c>
      <c r="H4" s="155" t="s">
        <v>246</v>
      </c>
      <c r="I4" s="17" t="s">
        <v>122</v>
      </c>
      <c r="J4" s="17" t="s">
        <v>247</v>
      </c>
      <c r="K4" s="17" t="s">
        <v>248</v>
      </c>
      <c r="L4" s="17" t="s">
        <v>91</v>
      </c>
      <c r="M4" s="17" t="s">
        <v>2</v>
      </c>
      <c r="N4" s="16" t="s">
        <v>165</v>
      </c>
      <c r="O4" s="16" t="s">
        <v>45</v>
      </c>
      <c r="Q4" s="105" t="s">
        <v>2</v>
      </c>
      <c r="R4" s="119"/>
    </row>
    <row r="5" spans="2:18" ht="18.5" x14ac:dyDescent="0.45">
      <c r="B5" s="88" t="s">
        <v>25</v>
      </c>
      <c r="C5" s="91" t="s">
        <v>138</v>
      </c>
      <c r="D5" s="92" t="s">
        <v>139</v>
      </c>
      <c r="E5" s="90" t="s">
        <v>26</v>
      </c>
      <c r="F5" s="103">
        <v>2</v>
      </c>
      <c r="G5" s="103">
        <v>2</v>
      </c>
      <c r="H5" s="117">
        <v>3</v>
      </c>
      <c r="I5" s="104">
        <v>100</v>
      </c>
      <c r="J5" s="104">
        <v>100</v>
      </c>
      <c r="K5" s="104">
        <v>100</v>
      </c>
      <c r="L5" s="104" t="s">
        <v>158</v>
      </c>
      <c r="M5" s="104" t="s">
        <v>159</v>
      </c>
      <c r="N5" s="104" t="s">
        <v>160</v>
      </c>
      <c r="O5" s="89"/>
      <c r="Q5" s="87" t="s">
        <v>137</v>
      </c>
    </row>
    <row r="6" spans="2:18" ht="18.5" x14ac:dyDescent="0.45">
      <c r="B6" s="148" t="str">
        <f>+'CLIN Detail list'!P7</f>
        <v>WP 5, 8, 9    GRAND TOTAL</v>
      </c>
      <c r="C6" s="127"/>
      <c r="D6" s="127"/>
      <c r="E6" s="156"/>
      <c r="F6" s="127"/>
      <c r="G6" s="127"/>
      <c r="H6" s="128"/>
      <c r="I6" s="164"/>
      <c r="J6" s="157"/>
      <c r="K6" s="157"/>
      <c r="L6" s="159"/>
      <c r="M6" s="161"/>
      <c r="N6" s="125">
        <f>SUBTOTAL(9,N7:N133)</f>
        <v>0</v>
      </c>
      <c r="O6" s="249"/>
      <c r="Q6" s="87"/>
    </row>
    <row r="7" spans="2:18" x14ac:dyDescent="0.35">
      <c r="B7" s="148" t="str">
        <f>+'CLIN Detail list'!P406</f>
        <v>WP 8    Hardware Procurement</v>
      </c>
      <c r="C7" s="127"/>
      <c r="D7" s="127"/>
      <c r="E7" s="156"/>
      <c r="F7" s="127"/>
      <c r="G7" s="127"/>
      <c r="H7" s="128"/>
      <c r="I7" s="164"/>
      <c r="J7" s="157"/>
      <c r="K7" s="157"/>
      <c r="L7" s="159"/>
      <c r="M7" s="161"/>
      <c r="N7" s="125">
        <f>SUBTOTAL(9,N8:N134)</f>
        <v>0</v>
      </c>
      <c r="O7" s="8"/>
    </row>
    <row r="8" spans="2:18" x14ac:dyDescent="0.35">
      <c r="B8" s="148" t="str">
        <f>+'CLIN Detail list'!P407</f>
        <v>8.1    Storage</v>
      </c>
      <c r="C8" s="127"/>
      <c r="D8" s="127"/>
      <c r="E8" s="156"/>
      <c r="F8" s="127"/>
      <c r="G8" s="127"/>
      <c r="H8" s="128"/>
      <c r="I8" s="164"/>
      <c r="J8" s="157"/>
      <c r="K8" s="157"/>
      <c r="L8" s="159"/>
      <c r="M8" s="161"/>
      <c r="N8" s="125">
        <f>SUBTOTAL(9,N9:N28)</f>
        <v>0</v>
      </c>
      <c r="O8" s="8"/>
    </row>
    <row r="9" spans="2:18" x14ac:dyDescent="0.35">
      <c r="B9" s="149" t="s">
        <v>610</v>
      </c>
      <c r="C9" s="121"/>
      <c r="D9" s="121"/>
      <c r="E9" s="162"/>
      <c r="F9" s="121"/>
      <c r="G9" s="121"/>
      <c r="H9" s="41"/>
      <c r="I9" s="165"/>
      <c r="J9" s="163"/>
      <c r="K9" s="163"/>
      <c r="L9" s="207">
        <f>SUMPRODUCT(CLIN1_Material11[[#This Row],[Quantity 2020]:[Quantity 2022]],CLIN1_Material11[[#This Row],[Unit cost 2020]:[Unit cost 2022]])</f>
        <v>0</v>
      </c>
      <c r="M9" s="9">
        <f t="shared" ref="M9" si="0">L9*$R$4</f>
        <v>0</v>
      </c>
      <c r="N9" s="8">
        <f>M9+L9</f>
        <v>0</v>
      </c>
      <c r="O9" s="8"/>
    </row>
    <row r="10" spans="2:18" x14ac:dyDescent="0.35">
      <c r="B10" s="149" t="s">
        <v>591</v>
      </c>
      <c r="C10" s="121"/>
      <c r="D10" s="121"/>
      <c r="E10" s="204"/>
      <c r="F10" s="205"/>
      <c r="G10" s="121"/>
      <c r="H10" s="41"/>
      <c r="I10" s="206"/>
      <c r="J10" s="205"/>
      <c r="K10" s="205"/>
      <c r="L10" s="207">
        <f>SUMPRODUCT(CLIN1_Material11[[#This Row],[Quantity 2020]:[Quantity 2022]],CLIN1_Material11[[#This Row],[Unit cost 2020]:[Unit cost 2022]])</f>
        <v>0</v>
      </c>
      <c r="M10" s="9">
        <f t="shared" ref="M10:M28" si="1">L10*$R$4</f>
        <v>0</v>
      </c>
      <c r="N10" s="8">
        <f t="shared" ref="N10:N28" si="2">M10+L10</f>
        <v>0</v>
      </c>
      <c r="O10" s="109"/>
    </row>
    <row r="11" spans="2:18" x14ac:dyDescent="0.35">
      <c r="B11" s="149" t="s">
        <v>592</v>
      </c>
      <c r="C11" s="121"/>
      <c r="D11" s="121"/>
      <c r="E11" s="204"/>
      <c r="F11" s="205"/>
      <c r="G11" s="121"/>
      <c r="H11" s="41"/>
      <c r="I11" s="206"/>
      <c r="J11" s="205"/>
      <c r="K11" s="205"/>
      <c r="L11" s="207">
        <f>SUMPRODUCT(CLIN1_Material11[[#This Row],[Quantity 2020]:[Quantity 2022]],CLIN1_Material11[[#This Row],[Unit cost 2020]:[Unit cost 2022]])</f>
        <v>0</v>
      </c>
      <c r="M11" s="9">
        <f t="shared" si="1"/>
        <v>0</v>
      </c>
      <c r="N11" s="8">
        <f t="shared" si="2"/>
        <v>0</v>
      </c>
      <c r="O11" s="109"/>
    </row>
    <row r="12" spans="2:18" x14ac:dyDescent="0.35">
      <c r="B12" s="149" t="s">
        <v>593</v>
      </c>
      <c r="C12" s="121"/>
      <c r="D12" s="121"/>
      <c r="E12" s="204"/>
      <c r="F12" s="205"/>
      <c r="G12" s="121"/>
      <c r="H12" s="41"/>
      <c r="I12" s="206"/>
      <c r="J12" s="205"/>
      <c r="K12" s="205"/>
      <c r="L12" s="207">
        <f>SUMPRODUCT(CLIN1_Material11[[#This Row],[Quantity 2020]:[Quantity 2022]],CLIN1_Material11[[#This Row],[Unit cost 2020]:[Unit cost 2022]])</f>
        <v>0</v>
      </c>
      <c r="M12" s="9">
        <f t="shared" si="1"/>
        <v>0</v>
      </c>
      <c r="N12" s="8">
        <f t="shared" si="2"/>
        <v>0</v>
      </c>
      <c r="O12" s="109"/>
    </row>
    <row r="13" spans="2:18" x14ac:dyDescent="0.35">
      <c r="B13" s="149" t="s">
        <v>594</v>
      </c>
      <c r="C13" s="121"/>
      <c r="D13" s="121"/>
      <c r="E13" s="204"/>
      <c r="F13" s="205"/>
      <c r="G13" s="121"/>
      <c r="H13" s="41"/>
      <c r="I13" s="206"/>
      <c r="J13" s="205"/>
      <c r="K13" s="205"/>
      <c r="L13" s="207">
        <f>SUMPRODUCT(CLIN1_Material11[[#This Row],[Quantity 2020]:[Quantity 2022]],CLIN1_Material11[[#This Row],[Unit cost 2020]:[Unit cost 2022]])</f>
        <v>0</v>
      </c>
      <c r="M13" s="9">
        <f t="shared" si="1"/>
        <v>0</v>
      </c>
      <c r="N13" s="8">
        <f t="shared" si="2"/>
        <v>0</v>
      </c>
      <c r="O13" s="109"/>
    </row>
    <row r="14" spans="2:18" x14ac:dyDescent="0.35">
      <c r="B14" s="149" t="s">
        <v>595</v>
      </c>
      <c r="C14" s="121"/>
      <c r="D14" s="121"/>
      <c r="E14" s="204"/>
      <c r="F14" s="205"/>
      <c r="G14" s="121"/>
      <c r="H14" s="41"/>
      <c r="I14" s="206"/>
      <c r="J14" s="205"/>
      <c r="K14" s="205"/>
      <c r="L14" s="207">
        <f>SUMPRODUCT(CLIN1_Material11[[#This Row],[Quantity 2020]:[Quantity 2022]],CLIN1_Material11[[#This Row],[Unit cost 2020]:[Unit cost 2022]])</f>
        <v>0</v>
      </c>
      <c r="M14" s="9">
        <f t="shared" si="1"/>
        <v>0</v>
      </c>
      <c r="N14" s="8">
        <f t="shared" si="2"/>
        <v>0</v>
      </c>
      <c r="O14" s="109"/>
    </row>
    <row r="15" spans="2:18" x14ac:dyDescent="0.35">
      <c r="B15" s="149" t="s">
        <v>596</v>
      </c>
      <c r="C15" s="121"/>
      <c r="D15" s="121"/>
      <c r="E15" s="204"/>
      <c r="F15" s="205"/>
      <c r="G15" s="121"/>
      <c r="H15" s="41"/>
      <c r="I15" s="206"/>
      <c r="J15" s="205"/>
      <c r="K15" s="205"/>
      <c r="L15" s="207">
        <f>SUMPRODUCT(CLIN1_Material11[[#This Row],[Quantity 2020]:[Quantity 2022]],CLIN1_Material11[[#This Row],[Unit cost 2020]:[Unit cost 2022]])</f>
        <v>0</v>
      </c>
      <c r="M15" s="9">
        <f t="shared" si="1"/>
        <v>0</v>
      </c>
      <c r="N15" s="8">
        <f t="shared" si="2"/>
        <v>0</v>
      </c>
      <c r="O15" s="109"/>
    </row>
    <row r="16" spans="2:18" x14ac:dyDescent="0.35">
      <c r="B16" s="149" t="s">
        <v>597</v>
      </c>
      <c r="C16" s="121"/>
      <c r="D16" s="121"/>
      <c r="E16" s="204"/>
      <c r="F16" s="205"/>
      <c r="G16" s="121"/>
      <c r="H16" s="41"/>
      <c r="I16" s="206"/>
      <c r="J16" s="205"/>
      <c r="K16" s="205"/>
      <c r="L16" s="207">
        <f>SUMPRODUCT(CLIN1_Material11[[#This Row],[Quantity 2020]:[Quantity 2022]],CLIN1_Material11[[#This Row],[Unit cost 2020]:[Unit cost 2022]])</f>
        <v>0</v>
      </c>
      <c r="M16" s="9">
        <f t="shared" si="1"/>
        <v>0</v>
      </c>
      <c r="N16" s="8">
        <f t="shared" si="2"/>
        <v>0</v>
      </c>
      <c r="O16" s="109"/>
    </row>
    <row r="17" spans="2:15" x14ac:dyDescent="0.35">
      <c r="B17" s="149" t="s">
        <v>598</v>
      </c>
      <c r="C17" s="121"/>
      <c r="D17" s="121"/>
      <c r="E17" s="204"/>
      <c r="F17" s="205"/>
      <c r="G17" s="121"/>
      <c r="H17" s="41"/>
      <c r="I17" s="206"/>
      <c r="J17" s="205"/>
      <c r="K17" s="205"/>
      <c r="L17" s="207">
        <f>SUMPRODUCT(CLIN1_Material11[[#This Row],[Quantity 2020]:[Quantity 2022]],CLIN1_Material11[[#This Row],[Unit cost 2020]:[Unit cost 2022]])</f>
        <v>0</v>
      </c>
      <c r="M17" s="9">
        <f t="shared" si="1"/>
        <v>0</v>
      </c>
      <c r="N17" s="8">
        <f t="shared" si="2"/>
        <v>0</v>
      </c>
      <c r="O17" s="109"/>
    </row>
    <row r="18" spans="2:15" x14ac:dyDescent="0.35">
      <c r="B18" s="149" t="s">
        <v>599</v>
      </c>
      <c r="C18" s="121"/>
      <c r="D18" s="121"/>
      <c r="E18" s="204"/>
      <c r="F18" s="205"/>
      <c r="G18" s="121"/>
      <c r="H18" s="41"/>
      <c r="I18" s="206"/>
      <c r="J18" s="205"/>
      <c r="K18" s="205"/>
      <c r="L18" s="207">
        <f>SUMPRODUCT(CLIN1_Material11[[#This Row],[Quantity 2020]:[Quantity 2022]],CLIN1_Material11[[#This Row],[Unit cost 2020]:[Unit cost 2022]])</f>
        <v>0</v>
      </c>
      <c r="M18" s="9">
        <f t="shared" si="1"/>
        <v>0</v>
      </c>
      <c r="N18" s="8">
        <f t="shared" si="2"/>
        <v>0</v>
      </c>
      <c r="O18" s="109"/>
    </row>
    <row r="19" spans="2:15" x14ac:dyDescent="0.35">
      <c r="B19" s="149" t="s">
        <v>600</v>
      </c>
      <c r="C19" s="121"/>
      <c r="D19" s="121"/>
      <c r="E19" s="204"/>
      <c r="F19" s="205"/>
      <c r="G19" s="121"/>
      <c r="H19" s="41"/>
      <c r="I19" s="206"/>
      <c r="J19" s="205"/>
      <c r="K19" s="205"/>
      <c r="L19" s="207">
        <f>SUMPRODUCT(CLIN1_Material11[[#This Row],[Quantity 2020]:[Quantity 2022]],CLIN1_Material11[[#This Row],[Unit cost 2020]:[Unit cost 2022]])</f>
        <v>0</v>
      </c>
      <c r="M19" s="9">
        <f t="shared" si="1"/>
        <v>0</v>
      </c>
      <c r="N19" s="8">
        <f t="shared" si="2"/>
        <v>0</v>
      </c>
      <c r="O19" s="109"/>
    </row>
    <row r="20" spans="2:15" x14ac:dyDescent="0.35">
      <c r="B20" s="149" t="s">
        <v>601</v>
      </c>
      <c r="C20" s="121"/>
      <c r="D20" s="121"/>
      <c r="E20" s="204"/>
      <c r="F20" s="205"/>
      <c r="G20" s="121"/>
      <c r="H20" s="41"/>
      <c r="I20" s="206"/>
      <c r="J20" s="205"/>
      <c r="K20" s="205"/>
      <c r="L20" s="207">
        <f>SUMPRODUCT(CLIN1_Material11[[#This Row],[Quantity 2020]:[Quantity 2022]],CLIN1_Material11[[#This Row],[Unit cost 2020]:[Unit cost 2022]])</f>
        <v>0</v>
      </c>
      <c r="M20" s="9">
        <f t="shared" si="1"/>
        <v>0</v>
      </c>
      <c r="N20" s="8">
        <f t="shared" si="2"/>
        <v>0</v>
      </c>
      <c r="O20" s="109"/>
    </row>
    <row r="21" spans="2:15" x14ac:dyDescent="0.35">
      <c r="B21" s="149" t="s">
        <v>602</v>
      </c>
      <c r="C21" s="121"/>
      <c r="D21" s="121"/>
      <c r="E21" s="204"/>
      <c r="F21" s="205"/>
      <c r="G21" s="121"/>
      <c r="H21" s="41"/>
      <c r="I21" s="206"/>
      <c r="J21" s="205"/>
      <c r="K21" s="205"/>
      <c r="L21" s="207">
        <f>SUMPRODUCT(CLIN1_Material11[[#This Row],[Quantity 2020]:[Quantity 2022]],CLIN1_Material11[[#This Row],[Unit cost 2020]:[Unit cost 2022]])</f>
        <v>0</v>
      </c>
      <c r="M21" s="9">
        <f t="shared" si="1"/>
        <v>0</v>
      </c>
      <c r="N21" s="8">
        <f t="shared" si="2"/>
        <v>0</v>
      </c>
      <c r="O21" s="109"/>
    </row>
    <row r="22" spans="2:15" x14ac:dyDescent="0.35">
      <c r="B22" s="149" t="s">
        <v>603</v>
      </c>
      <c r="C22" s="121"/>
      <c r="D22" s="121"/>
      <c r="E22" s="204"/>
      <c r="F22" s="205"/>
      <c r="G22" s="121"/>
      <c r="H22" s="41"/>
      <c r="I22" s="206"/>
      <c r="J22" s="205"/>
      <c r="K22" s="205"/>
      <c r="L22" s="207">
        <f>SUMPRODUCT(CLIN1_Material11[[#This Row],[Quantity 2020]:[Quantity 2022]],CLIN1_Material11[[#This Row],[Unit cost 2020]:[Unit cost 2022]])</f>
        <v>0</v>
      </c>
      <c r="M22" s="9">
        <f t="shared" si="1"/>
        <v>0</v>
      </c>
      <c r="N22" s="8">
        <f t="shared" si="2"/>
        <v>0</v>
      </c>
      <c r="O22" s="109"/>
    </row>
    <row r="23" spans="2:15" x14ac:dyDescent="0.35">
      <c r="B23" s="149" t="s">
        <v>604</v>
      </c>
      <c r="C23" s="121"/>
      <c r="D23" s="121"/>
      <c r="E23" s="204"/>
      <c r="F23" s="205"/>
      <c r="G23" s="121"/>
      <c r="H23" s="41"/>
      <c r="I23" s="206"/>
      <c r="J23" s="205"/>
      <c r="K23" s="205"/>
      <c r="L23" s="207">
        <f>SUMPRODUCT(CLIN1_Material11[[#This Row],[Quantity 2020]:[Quantity 2022]],CLIN1_Material11[[#This Row],[Unit cost 2020]:[Unit cost 2022]])</f>
        <v>0</v>
      </c>
      <c r="M23" s="9">
        <f t="shared" si="1"/>
        <v>0</v>
      </c>
      <c r="N23" s="8">
        <f t="shared" si="2"/>
        <v>0</v>
      </c>
      <c r="O23" s="109"/>
    </row>
    <row r="24" spans="2:15" x14ac:dyDescent="0.35">
      <c r="B24" s="149" t="s">
        <v>605</v>
      </c>
      <c r="C24" s="121"/>
      <c r="D24" s="121"/>
      <c r="E24" s="204"/>
      <c r="F24" s="205"/>
      <c r="G24" s="121"/>
      <c r="H24" s="41"/>
      <c r="I24" s="206"/>
      <c r="J24" s="205"/>
      <c r="K24" s="205"/>
      <c r="L24" s="207">
        <f>SUMPRODUCT(CLIN1_Material11[[#This Row],[Quantity 2020]:[Quantity 2022]],CLIN1_Material11[[#This Row],[Unit cost 2020]:[Unit cost 2022]])</f>
        <v>0</v>
      </c>
      <c r="M24" s="9">
        <f t="shared" si="1"/>
        <v>0</v>
      </c>
      <c r="N24" s="8">
        <f t="shared" si="2"/>
        <v>0</v>
      </c>
      <c r="O24" s="109"/>
    </row>
    <row r="25" spans="2:15" x14ac:dyDescent="0.35">
      <c r="B25" s="149" t="s">
        <v>606</v>
      </c>
      <c r="C25" s="121"/>
      <c r="D25" s="121"/>
      <c r="E25" s="162"/>
      <c r="F25" s="121"/>
      <c r="G25" s="121"/>
      <c r="H25" s="41"/>
      <c r="I25" s="165"/>
      <c r="J25" s="163"/>
      <c r="K25" s="163"/>
      <c r="L25" s="207">
        <f>SUMPRODUCT(CLIN1_Material11[[#This Row],[Quantity 2020]:[Quantity 2022]],CLIN1_Material11[[#This Row],[Unit cost 2020]:[Unit cost 2022]])</f>
        <v>0</v>
      </c>
      <c r="M25" s="9">
        <f t="shared" si="1"/>
        <v>0</v>
      </c>
      <c r="N25" s="8">
        <f t="shared" si="2"/>
        <v>0</v>
      </c>
      <c r="O25" s="8"/>
    </row>
    <row r="26" spans="2:15" x14ac:dyDescent="0.35">
      <c r="B26" s="149" t="s">
        <v>607</v>
      </c>
      <c r="C26" s="121"/>
      <c r="D26" s="121"/>
      <c r="E26" s="162"/>
      <c r="F26" s="121"/>
      <c r="G26" s="121"/>
      <c r="H26" s="41"/>
      <c r="I26" s="165"/>
      <c r="J26" s="163"/>
      <c r="K26" s="163"/>
      <c r="L26" s="207">
        <f>SUMPRODUCT(CLIN1_Material11[[#This Row],[Quantity 2020]:[Quantity 2022]],CLIN1_Material11[[#This Row],[Unit cost 2020]:[Unit cost 2022]])</f>
        <v>0</v>
      </c>
      <c r="M26" s="9">
        <f t="shared" si="1"/>
        <v>0</v>
      </c>
      <c r="N26" s="8">
        <f t="shared" si="2"/>
        <v>0</v>
      </c>
      <c r="O26" s="8"/>
    </row>
    <row r="27" spans="2:15" x14ac:dyDescent="0.35">
      <c r="B27" s="149" t="s">
        <v>608</v>
      </c>
      <c r="C27" s="121"/>
      <c r="D27" s="121"/>
      <c r="E27" s="162"/>
      <c r="F27" s="121"/>
      <c r="G27" s="121"/>
      <c r="H27" s="41"/>
      <c r="I27" s="165"/>
      <c r="J27" s="163"/>
      <c r="K27" s="163"/>
      <c r="L27" s="207">
        <f>SUMPRODUCT(CLIN1_Material11[[#This Row],[Quantity 2020]:[Quantity 2022]],CLIN1_Material11[[#This Row],[Unit cost 2020]:[Unit cost 2022]])</f>
        <v>0</v>
      </c>
      <c r="M27" s="9">
        <f t="shared" si="1"/>
        <v>0</v>
      </c>
      <c r="N27" s="8">
        <f t="shared" si="2"/>
        <v>0</v>
      </c>
      <c r="O27" s="8"/>
    </row>
    <row r="28" spans="2:15" x14ac:dyDescent="0.35">
      <c r="B28" s="149" t="s">
        <v>609</v>
      </c>
      <c r="C28" s="121"/>
      <c r="D28" s="121"/>
      <c r="E28" s="162"/>
      <c r="F28" s="121"/>
      <c r="G28" s="121"/>
      <c r="H28" s="41"/>
      <c r="I28" s="165"/>
      <c r="J28" s="163"/>
      <c r="K28" s="163"/>
      <c r="L28" s="207">
        <f>SUMPRODUCT(CLIN1_Material11[[#This Row],[Quantity 2020]:[Quantity 2022]],CLIN1_Material11[[#This Row],[Unit cost 2020]:[Unit cost 2022]])</f>
        <v>0</v>
      </c>
      <c r="M28" s="9">
        <f t="shared" si="1"/>
        <v>0</v>
      </c>
      <c r="N28" s="8">
        <f t="shared" si="2"/>
        <v>0</v>
      </c>
      <c r="O28" s="8"/>
    </row>
    <row r="29" spans="2:15" x14ac:dyDescent="0.35">
      <c r="B29" s="148" t="str">
        <f>+'CLIN Detail list'!P408</f>
        <v>8.2    Servers</v>
      </c>
      <c r="C29" s="127"/>
      <c r="D29" s="127"/>
      <c r="E29" s="156"/>
      <c r="F29" s="127"/>
      <c r="G29" s="127"/>
      <c r="H29" s="128"/>
      <c r="I29" s="164"/>
      <c r="J29" s="157"/>
      <c r="K29" s="157"/>
      <c r="L29" s="159"/>
      <c r="M29" s="161"/>
      <c r="N29" s="125">
        <f>SUBTOTAL(9,N30:N49)</f>
        <v>0</v>
      </c>
      <c r="O29" s="8"/>
    </row>
    <row r="30" spans="2:15" x14ac:dyDescent="0.35">
      <c r="B30" s="149" t="s">
        <v>630</v>
      </c>
      <c r="C30" s="121"/>
      <c r="D30" s="121"/>
      <c r="E30" s="162"/>
      <c r="F30" s="121"/>
      <c r="G30" s="121"/>
      <c r="H30" s="41"/>
      <c r="I30" s="165"/>
      <c r="J30" s="163"/>
      <c r="K30" s="163"/>
      <c r="L30" s="207">
        <f>SUMPRODUCT(CLIN1_Material11[[#This Row],[Quantity 2020]:[Quantity 2022]],CLIN1_Material11[[#This Row],[Unit cost 2020]:[Unit cost 2022]])</f>
        <v>0</v>
      </c>
      <c r="M30" s="9">
        <f t="shared" ref="M30:M49" si="3">L30*$R$4</f>
        <v>0</v>
      </c>
      <c r="N30" s="8">
        <f>M30+L30</f>
        <v>0</v>
      </c>
      <c r="O30" s="8"/>
    </row>
    <row r="31" spans="2:15" x14ac:dyDescent="0.35">
      <c r="B31" s="149" t="s">
        <v>611</v>
      </c>
      <c r="C31" s="121"/>
      <c r="D31" s="121"/>
      <c r="E31" s="204"/>
      <c r="F31" s="205"/>
      <c r="G31" s="121"/>
      <c r="H31" s="41"/>
      <c r="I31" s="206"/>
      <c r="J31" s="205"/>
      <c r="K31" s="205"/>
      <c r="L31" s="207">
        <f>SUMPRODUCT(CLIN1_Material11[[#This Row],[Quantity 2020]:[Quantity 2022]],CLIN1_Material11[[#This Row],[Unit cost 2020]:[Unit cost 2022]])</f>
        <v>0</v>
      </c>
      <c r="M31" s="9">
        <f t="shared" si="3"/>
        <v>0</v>
      </c>
      <c r="N31" s="8">
        <f t="shared" ref="N31:N49" si="4">M31+L31</f>
        <v>0</v>
      </c>
      <c r="O31" s="109"/>
    </row>
    <row r="32" spans="2:15" x14ac:dyDescent="0.35">
      <c r="B32" s="149" t="s">
        <v>612</v>
      </c>
      <c r="C32" s="121"/>
      <c r="D32" s="121"/>
      <c r="E32" s="204"/>
      <c r="F32" s="205"/>
      <c r="G32" s="121"/>
      <c r="H32" s="41"/>
      <c r="I32" s="206"/>
      <c r="J32" s="205"/>
      <c r="K32" s="205"/>
      <c r="L32" s="207">
        <f>SUMPRODUCT(CLIN1_Material11[[#This Row],[Quantity 2020]:[Quantity 2022]],CLIN1_Material11[[#This Row],[Unit cost 2020]:[Unit cost 2022]])</f>
        <v>0</v>
      </c>
      <c r="M32" s="9">
        <f t="shared" si="3"/>
        <v>0</v>
      </c>
      <c r="N32" s="8">
        <f t="shared" si="4"/>
        <v>0</v>
      </c>
      <c r="O32" s="109"/>
    </row>
    <row r="33" spans="2:15" x14ac:dyDescent="0.35">
      <c r="B33" s="149" t="s">
        <v>613</v>
      </c>
      <c r="C33" s="121"/>
      <c r="D33" s="121"/>
      <c r="E33" s="204"/>
      <c r="F33" s="205"/>
      <c r="G33" s="121"/>
      <c r="H33" s="41"/>
      <c r="I33" s="206"/>
      <c r="J33" s="205"/>
      <c r="K33" s="205"/>
      <c r="L33" s="207">
        <f>SUMPRODUCT(CLIN1_Material11[[#This Row],[Quantity 2020]:[Quantity 2022]],CLIN1_Material11[[#This Row],[Unit cost 2020]:[Unit cost 2022]])</f>
        <v>0</v>
      </c>
      <c r="M33" s="9">
        <f t="shared" si="3"/>
        <v>0</v>
      </c>
      <c r="N33" s="8">
        <f t="shared" si="4"/>
        <v>0</v>
      </c>
      <c r="O33" s="109"/>
    </row>
    <row r="34" spans="2:15" x14ac:dyDescent="0.35">
      <c r="B34" s="149" t="s">
        <v>614</v>
      </c>
      <c r="C34" s="121"/>
      <c r="D34" s="121"/>
      <c r="E34" s="204"/>
      <c r="F34" s="205"/>
      <c r="G34" s="121"/>
      <c r="H34" s="41"/>
      <c r="I34" s="206"/>
      <c r="J34" s="205"/>
      <c r="K34" s="205"/>
      <c r="L34" s="207">
        <f>SUMPRODUCT(CLIN1_Material11[[#This Row],[Quantity 2020]:[Quantity 2022]],CLIN1_Material11[[#This Row],[Unit cost 2020]:[Unit cost 2022]])</f>
        <v>0</v>
      </c>
      <c r="M34" s="9">
        <f t="shared" si="3"/>
        <v>0</v>
      </c>
      <c r="N34" s="8">
        <f t="shared" si="4"/>
        <v>0</v>
      </c>
      <c r="O34" s="109"/>
    </row>
    <row r="35" spans="2:15" x14ac:dyDescent="0.35">
      <c r="B35" s="149" t="s">
        <v>615</v>
      </c>
      <c r="C35" s="121"/>
      <c r="D35" s="121"/>
      <c r="E35" s="204"/>
      <c r="F35" s="205"/>
      <c r="G35" s="121"/>
      <c r="H35" s="41"/>
      <c r="I35" s="206"/>
      <c r="J35" s="205"/>
      <c r="K35" s="205"/>
      <c r="L35" s="207">
        <f>SUMPRODUCT(CLIN1_Material11[[#This Row],[Quantity 2020]:[Quantity 2022]],CLIN1_Material11[[#This Row],[Unit cost 2020]:[Unit cost 2022]])</f>
        <v>0</v>
      </c>
      <c r="M35" s="9">
        <f t="shared" si="3"/>
        <v>0</v>
      </c>
      <c r="N35" s="8">
        <f t="shared" si="4"/>
        <v>0</v>
      </c>
      <c r="O35" s="109"/>
    </row>
    <row r="36" spans="2:15" x14ac:dyDescent="0.35">
      <c r="B36" s="149" t="s">
        <v>616</v>
      </c>
      <c r="C36" s="121"/>
      <c r="D36" s="121"/>
      <c r="E36" s="204"/>
      <c r="F36" s="205"/>
      <c r="G36" s="121"/>
      <c r="H36" s="41"/>
      <c r="I36" s="206"/>
      <c r="J36" s="205"/>
      <c r="K36" s="205"/>
      <c r="L36" s="207">
        <f>SUMPRODUCT(CLIN1_Material11[[#This Row],[Quantity 2020]:[Quantity 2022]],CLIN1_Material11[[#This Row],[Unit cost 2020]:[Unit cost 2022]])</f>
        <v>0</v>
      </c>
      <c r="M36" s="9">
        <f t="shared" si="3"/>
        <v>0</v>
      </c>
      <c r="N36" s="8">
        <f t="shared" si="4"/>
        <v>0</v>
      </c>
      <c r="O36" s="109"/>
    </row>
    <row r="37" spans="2:15" x14ac:dyDescent="0.35">
      <c r="B37" s="149" t="s">
        <v>617</v>
      </c>
      <c r="C37" s="121"/>
      <c r="D37" s="121"/>
      <c r="E37" s="204"/>
      <c r="F37" s="205"/>
      <c r="G37" s="121"/>
      <c r="H37" s="41"/>
      <c r="I37" s="206"/>
      <c r="J37" s="205"/>
      <c r="K37" s="205"/>
      <c r="L37" s="207">
        <f>SUMPRODUCT(CLIN1_Material11[[#This Row],[Quantity 2020]:[Quantity 2022]],CLIN1_Material11[[#This Row],[Unit cost 2020]:[Unit cost 2022]])</f>
        <v>0</v>
      </c>
      <c r="M37" s="9">
        <f t="shared" si="3"/>
        <v>0</v>
      </c>
      <c r="N37" s="8">
        <f t="shared" si="4"/>
        <v>0</v>
      </c>
      <c r="O37" s="109"/>
    </row>
    <row r="38" spans="2:15" x14ac:dyDescent="0.35">
      <c r="B38" s="149" t="s">
        <v>618</v>
      </c>
      <c r="C38" s="121"/>
      <c r="D38" s="121"/>
      <c r="E38" s="204"/>
      <c r="F38" s="205"/>
      <c r="G38" s="121"/>
      <c r="H38" s="41"/>
      <c r="I38" s="206"/>
      <c r="J38" s="205"/>
      <c r="K38" s="205"/>
      <c r="L38" s="207">
        <f>SUMPRODUCT(CLIN1_Material11[[#This Row],[Quantity 2020]:[Quantity 2022]],CLIN1_Material11[[#This Row],[Unit cost 2020]:[Unit cost 2022]])</f>
        <v>0</v>
      </c>
      <c r="M38" s="9">
        <f t="shared" si="3"/>
        <v>0</v>
      </c>
      <c r="N38" s="8">
        <f t="shared" si="4"/>
        <v>0</v>
      </c>
      <c r="O38" s="109"/>
    </row>
    <row r="39" spans="2:15" x14ac:dyDescent="0.35">
      <c r="B39" s="149" t="s">
        <v>619</v>
      </c>
      <c r="C39" s="121"/>
      <c r="D39" s="121"/>
      <c r="E39" s="204"/>
      <c r="F39" s="205"/>
      <c r="G39" s="121"/>
      <c r="H39" s="41"/>
      <c r="I39" s="206"/>
      <c r="J39" s="205"/>
      <c r="K39" s="205"/>
      <c r="L39" s="207">
        <f>SUMPRODUCT(CLIN1_Material11[[#This Row],[Quantity 2020]:[Quantity 2022]],CLIN1_Material11[[#This Row],[Unit cost 2020]:[Unit cost 2022]])</f>
        <v>0</v>
      </c>
      <c r="M39" s="9">
        <f t="shared" si="3"/>
        <v>0</v>
      </c>
      <c r="N39" s="8">
        <f t="shared" si="4"/>
        <v>0</v>
      </c>
      <c r="O39" s="109"/>
    </row>
    <row r="40" spans="2:15" x14ac:dyDescent="0.35">
      <c r="B40" s="149" t="s">
        <v>620</v>
      </c>
      <c r="C40" s="121"/>
      <c r="D40" s="121"/>
      <c r="E40" s="204"/>
      <c r="F40" s="205"/>
      <c r="G40" s="121"/>
      <c r="H40" s="41"/>
      <c r="I40" s="206"/>
      <c r="J40" s="205"/>
      <c r="K40" s="205"/>
      <c r="L40" s="207">
        <f>SUMPRODUCT(CLIN1_Material11[[#This Row],[Quantity 2020]:[Quantity 2022]],CLIN1_Material11[[#This Row],[Unit cost 2020]:[Unit cost 2022]])</f>
        <v>0</v>
      </c>
      <c r="M40" s="9">
        <f t="shared" si="3"/>
        <v>0</v>
      </c>
      <c r="N40" s="8">
        <f t="shared" si="4"/>
        <v>0</v>
      </c>
      <c r="O40" s="109"/>
    </row>
    <row r="41" spans="2:15" x14ac:dyDescent="0.35">
      <c r="B41" s="149" t="s">
        <v>621</v>
      </c>
      <c r="C41" s="121"/>
      <c r="D41" s="121"/>
      <c r="E41" s="204"/>
      <c r="F41" s="205"/>
      <c r="G41" s="121"/>
      <c r="H41" s="41"/>
      <c r="I41" s="206"/>
      <c r="J41" s="205"/>
      <c r="K41" s="205"/>
      <c r="L41" s="207">
        <f>SUMPRODUCT(CLIN1_Material11[[#This Row],[Quantity 2020]:[Quantity 2022]],CLIN1_Material11[[#This Row],[Unit cost 2020]:[Unit cost 2022]])</f>
        <v>0</v>
      </c>
      <c r="M41" s="9">
        <f t="shared" si="3"/>
        <v>0</v>
      </c>
      <c r="N41" s="8">
        <f t="shared" si="4"/>
        <v>0</v>
      </c>
      <c r="O41" s="109"/>
    </row>
    <row r="42" spans="2:15" x14ac:dyDescent="0.35">
      <c r="B42" s="149" t="s">
        <v>622</v>
      </c>
      <c r="C42" s="121"/>
      <c r="D42" s="121"/>
      <c r="E42" s="204"/>
      <c r="F42" s="205"/>
      <c r="G42" s="121"/>
      <c r="H42" s="41"/>
      <c r="I42" s="206"/>
      <c r="J42" s="205"/>
      <c r="K42" s="205"/>
      <c r="L42" s="207">
        <f>SUMPRODUCT(CLIN1_Material11[[#This Row],[Quantity 2020]:[Quantity 2022]],CLIN1_Material11[[#This Row],[Unit cost 2020]:[Unit cost 2022]])</f>
        <v>0</v>
      </c>
      <c r="M42" s="9">
        <f t="shared" si="3"/>
        <v>0</v>
      </c>
      <c r="N42" s="8">
        <f t="shared" si="4"/>
        <v>0</v>
      </c>
      <c r="O42" s="109"/>
    </row>
    <row r="43" spans="2:15" x14ac:dyDescent="0.35">
      <c r="B43" s="149" t="s">
        <v>623</v>
      </c>
      <c r="C43" s="121"/>
      <c r="D43" s="121"/>
      <c r="E43" s="204"/>
      <c r="F43" s="205"/>
      <c r="G43" s="121"/>
      <c r="H43" s="41"/>
      <c r="I43" s="206"/>
      <c r="J43" s="205"/>
      <c r="K43" s="205"/>
      <c r="L43" s="207">
        <f>SUMPRODUCT(CLIN1_Material11[[#This Row],[Quantity 2020]:[Quantity 2022]],CLIN1_Material11[[#This Row],[Unit cost 2020]:[Unit cost 2022]])</f>
        <v>0</v>
      </c>
      <c r="M43" s="9">
        <f t="shared" si="3"/>
        <v>0</v>
      </c>
      <c r="N43" s="8">
        <f t="shared" si="4"/>
        <v>0</v>
      </c>
      <c r="O43" s="109"/>
    </row>
    <row r="44" spans="2:15" x14ac:dyDescent="0.35">
      <c r="B44" s="149" t="s">
        <v>624</v>
      </c>
      <c r="C44" s="121"/>
      <c r="D44" s="121"/>
      <c r="E44" s="204"/>
      <c r="F44" s="205"/>
      <c r="G44" s="121"/>
      <c r="H44" s="41"/>
      <c r="I44" s="206"/>
      <c r="J44" s="205"/>
      <c r="K44" s="205"/>
      <c r="L44" s="207">
        <f>SUMPRODUCT(CLIN1_Material11[[#This Row],[Quantity 2020]:[Quantity 2022]],CLIN1_Material11[[#This Row],[Unit cost 2020]:[Unit cost 2022]])</f>
        <v>0</v>
      </c>
      <c r="M44" s="9">
        <f t="shared" si="3"/>
        <v>0</v>
      </c>
      <c r="N44" s="8">
        <f t="shared" si="4"/>
        <v>0</v>
      </c>
      <c r="O44" s="109"/>
    </row>
    <row r="45" spans="2:15" x14ac:dyDescent="0.35">
      <c r="B45" s="149" t="s">
        <v>625</v>
      </c>
      <c r="C45" s="121"/>
      <c r="D45" s="121"/>
      <c r="E45" s="204"/>
      <c r="F45" s="205"/>
      <c r="G45" s="121"/>
      <c r="H45" s="41"/>
      <c r="I45" s="206"/>
      <c r="J45" s="205"/>
      <c r="K45" s="205"/>
      <c r="L45" s="207">
        <f>SUMPRODUCT(CLIN1_Material11[[#This Row],[Quantity 2020]:[Quantity 2022]],CLIN1_Material11[[#This Row],[Unit cost 2020]:[Unit cost 2022]])</f>
        <v>0</v>
      </c>
      <c r="M45" s="9">
        <f t="shared" si="3"/>
        <v>0</v>
      </c>
      <c r="N45" s="8">
        <f t="shared" si="4"/>
        <v>0</v>
      </c>
      <c r="O45" s="109"/>
    </row>
    <row r="46" spans="2:15" x14ac:dyDescent="0.35">
      <c r="B46" s="149" t="s">
        <v>626</v>
      </c>
      <c r="C46" s="121"/>
      <c r="D46" s="121"/>
      <c r="E46" s="204"/>
      <c r="F46" s="205"/>
      <c r="G46" s="121"/>
      <c r="H46" s="41"/>
      <c r="I46" s="206"/>
      <c r="J46" s="205"/>
      <c r="K46" s="205"/>
      <c r="L46" s="207">
        <f>SUMPRODUCT(CLIN1_Material11[[#This Row],[Quantity 2020]:[Quantity 2022]],CLIN1_Material11[[#This Row],[Unit cost 2020]:[Unit cost 2022]])</f>
        <v>0</v>
      </c>
      <c r="M46" s="9">
        <f t="shared" si="3"/>
        <v>0</v>
      </c>
      <c r="N46" s="8">
        <f t="shared" si="4"/>
        <v>0</v>
      </c>
      <c r="O46" s="109"/>
    </row>
    <row r="47" spans="2:15" x14ac:dyDescent="0.35">
      <c r="B47" s="149" t="s">
        <v>627</v>
      </c>
      <c r="C47" s="121"/>
      <c r="D47" s="121"/>
      <c r="E47" s="204"/>
      <c r="F47" s="205"/>
      <c r="G47" s="121"/>
      <c r="H47" s="41"/>
      <c r="I47" s="206"/>
      <c r="J47" s="205"/>
      <c r="K47" s="205"/>
      <c r="L47" s="207">
        <f>SUMPRODUCT(CLIN1_Material11[[#This Row],[Quantity 2020]:[Quantity 2022]],CLIN1_Material11[[#This Row],[Unit cost 2020]:[Unit cost 2022]])</f>
        <v>0</v>
      </c>
      <c r="M47" s="9">
        <f t="shared" si="3"/>
        <v>0</v>
      </c>
      <c r="N47" s="8">
        <f t="shared" si="4"/>
        <v>0</v>
      </c>
      <c r="O47" s="109"/>
    </row>
    <row r="48" spans="2:15" x14ac:dyDescent="0.35">
      <c r="B48" s="149" t="s">
        <v>628</v>
      </c>
      <c r="C48" s="121"/>
      <c r="D48" s="121"/>
      <c r="E48" s="204"/>
      <c r="F48" s="205"/>
      <c r="G48" s="121"/>
      <c r="H48" s="41"/>
      <c r="I48" s="206"/>
      <c r="J48" s="205"/>
      <c r="K48" s="205"/>
      <c r="L48" s="207">
        <f>SUMPRODUCT(CLIN1_Material11[[#This Row],[Quantity 2020]:[Quantity 2022]],CLIN1_Material11[[#This Row],[Unit cost 2020]:[Unit cost 2022]])</f>
        <v>0</v>
      </c>
      <c r="M48" s="9">
        <f t="shared" si="3"/>
        <v>0</v>
      </c>
      <c r="N48" s="8">
        <f t="shared" si="4"/>
        <v>0</v>
      </c>
      <c r="O48" s="109"/>
    </row>
    <row r="49" spans="2:15" x14ac:dyDescent="0.35">
      <c r="B49" s="149" t="s">
        <v>629</v>
      </c>
      <c r="C49" s="121"/>
      <c r="D49" s="121"/>
      <c r="E49" s="162"/>
      <c r="F49" s="121"/>
      <c r="G49" s="121"/>
      <c r="H49" s="41"/>
      <c r="I49" s="165"/>
      <c r="J49" s="163"/>
      <c r="K49" s="163"/>
      <c r="L49" s="207">
        <f>SUMPRODUCT(CLIN1_Material11[[#This Row],[Quantity 2020]:[Quantity 2022]],CLIN1_Material11[[#This Row],[Unit cost 2020]:[Unit cost 2022]])</f>
        <v>0</v>
      </c>
      <c r="M49" s="9">
        <f t="shared" si="3"/>
        <v>0</v>
      </c>
      <c r="N49" s="8">
        <f t="shared" si="4"/>
        <v>0</v>
      </c>
      <c r="O49" s="8"/>
    </row>
    <row r="50" spans="2:15" x14ac:dyDescent="0.35">
      <c r="B50" s="148" t="str">
        <f>+'CLIN Detail list'!P409</f>
        <v>8.3    CPU</v>
      </c>
      <c r="C50" s="127"/>
      <c r="D50" s="127"/>
      <c r="E50" s="156"/>
      <c r="F50" s="127"/>
      <c r="G50" s="127"/>
      <c r="H50" s="128"/>
      <c r="I50" s="164"/>
      <c r="J50" s="157"/>
      <c r="K50" s="157"/>
      <c r="L50" s="159"/>
      <c r="M50" s="161"/>
      <c r="N50" s="125">
        <f>SUBTOTAL(9,N51:N70)</f>
        <v>0</v>
      </c>
      <c r="O50" s="8"/>
    </row>
    <row r="51" spans="2:15" x14ac:dyDescent="0.35">
      <c r="B51" s="149" t="s">
        <v>631</v>
      </c>
      <c r="C51" s="121"/>
      <c r="D51" s="121"/>
      <c r="E51" s="162"/>
      <c r="F51" s="121"/>
      <c r="G51" s="121"/>
      <c r="H51" s="41"/>
      <c r="I51" s="165"/>
      <c r="J51" s="163"/>
      <c r="K51" s="163"/>
      <c r="L51" s="207">
        <f>SUMPRODUCT(CLIN1_Material11[[#This Row],[Quantity 2020]:[Quantity 2022]],CLIN1_Material11[[#This Row],[Unit cost 2020]:[Unit cost 2022]])</f>
        <v>0</v>
      </c>
      <c r="M51" s="9">
        <f t="shared" ref="M51:M70" si="5">L51*$R$4</f>
        <v>0</v>
      </c>
      <c r="N51" s="8">
        <f>M51+L51</f>
        <v>0</v>
      </c>
      <c r="O51" s="8"/>
    </row>
    <row r="52" spans="2:15" x14ac:dyDescent="0.35">
      <c r="B52" s="149" t="s">
        <v>632</v>
      </c>
      <c r="C52" s="121"/>
      <c r="D52" s="121"/>
      <c r="E52" s="162"/>
      <c r="F52" s="121"/>
      <c r="G52" s="121"/>
      <c r="H52" s="41"/>
      <c r="I52" s="165"/>
      <c r="J52" s="163"/>
      <c r="K52" s="163"/>
      <c r="L52" s="207">
        <f>SUMPRODUCT(CLIN1_Material11[[#This Row],[Quantity 2020]:[Quantity 2022]],CLIN1_Material11[[#This Row],[Unit cost 2020]:[Unit cost 2022]])</f>
        <v>0</v>
      </c>
      <c r="M52" s="9">
        <f t="shared" si="5"/>
        <v>0</v>
      </c>
      <c r="N52" s="8">
        <f t="shared" ref="N52:N70" si="6">M52+L52</f>
        <v>0</v>
      </c>
      <c r="O52" s="8"/>
    </row>
    <row r="53" spans="2:15" x14ac:dyDescent="0.35">
      <c r="B53" s="149" t="s">
        <v>633</v>
      </c>
      <c r="C53" s="121"/>
      <c r="D53" s="121"/>
      <c r="E53" s="204"/>
      <c r="F53" s="205"/>
      <c r="G53" s="121"/>
      <c r="H53" s="41"/>
      <c r="I53" s="206"/>
      <c r="J53" s="205"/>
      <c r="K53" s="205"/>
      <c r="L53" s="207">
        <f>SUMPRODUCT(CLIN1_Material11[[#This Row],[Quantity 2020]:[Quantity 2022]],CLIN1_Material11[[#This Row],[Unit cost 2020]:[Unit cost 2022]])</f>
        <v>0</v>
      </c>
      <c r="M53" s="9">
        <f t="shared" si="5"/>
        <v>0</v>
      </c>
      <c r="N53" s="8">
        <f t="shared" si="6"/>
        <v>0</v>
      </c>
      <c r="O53" s="109"/>
    </row>
    <row r="54" spans="2:15" x14ac:dyDescent="0.35">
      <c r="B54" s="149" t="s">
        <v>634</v>
      </c>
      <c r="C54" s="121"/>
      <c r="D54" s="121"/>
      <c r="E54" s="204"/>
      <c r="F54" s="205"/>
      <c r="G54" s="121"/>
      <c r="H54" s="41"/>
      <c r="I54" s="206"/>
      <c r="J54" s="205"/>
      <c r="K54" s="205"/>
      <c r="L54" s="207">
        <f>SUMPRODUCT(CLIN1_Material11[[#This Row],[Quantity 2020]:[Quantity 2022]],CLIN1_Material11[[#This Row],[Unit cost 2020]:[Unit cost 2022]])</f>
        <v>0</v>
      </c>
      <c r="M54" s="9">
        <f t="shared" si="5"/>
        <v>0</v>
      </c>
      <c r="N54" s="8">
        <f t="shared" si="6"/>
        <v>0</v>
      </c>
      <c r="O54" s="109"/>
    </row>
    <row r="55" spans="2:15" x14ac:dyDescent="0.35">
      <c r="B55" s="149" t="s">
        <v>635</v>
      </c>
      <c r="C55" s="121"/>
      <c r="D55" s="121"/>
      <c r="E55" s="204"/>
      <c r="F55" s="205"/>
      <c r="G55" s="121"/>
      <c r="H55" s="41"/>
      <c r="I55" s="206"/>
      <c r="J55" s="205"/>
      <c r="K55" s="205"/>
      <c r="L55" s="207">
        <f>SUMPRODUCT(CLIN1_Material11[[#This Row],[Quantity 2020]:[Quantity 2022]],CLIN1_Material11[[#This Row],[Unit cost 2020]:[Unit cost 2022]])</f>
        <v>0</v>
      </c>
      <c r="M55" s="9">
        <f t="shared" si="5"/>
        <v>0</v>
      </c>
      <c r="N55" s="8">
        <f t="shared" si="6"/>
        <v>0</v>
      </c>
      <c r="O55" s="109"/>
    </row>
    <row r="56" spans="2:15" x14ac:dyDescent="0.35">
      <c r="B56" s="149" t="s">
        <v>636</v>
      </c>
      <c r="C56" s="121"/>
      <c r="D56" s="121"/>
      <c r="E56" s="204"/>
      <c r="F56" s="205"/>
      <c r="G56" s="121"/>
      <c r="H56" s="41"/>
      <c r="I56" s="206"/>
      <c r="J56" s="205"/>
      <c r="K56" s="205"/>
      <c r="L56" s="207">
        <f>SUMPRODUCT(CLIN1_Material11[[#This Row],[Quantity 2020]:[Quantity 2022]],CLIN1_Material11[[#This Row],[Unit cost 2020]:[Unit cost 2022]])</f>
        <v>0</v>
      </c>
      <c r="M56" s="9">
        <f t="shared" si="5"/>
        <v>0</v>
      </c>
      <c r="N56" s="8">
        <f t="shared" si="6"/>
        <v>0</v>
      </c>
      <c r="O56" s="109"/>
    </row>
    <row r="57" spans="2:15" x14ac:dyDescent="0.35">
      <c r="B57" s="149" t="s">
        <v>637</v>
      </c>
      <c r="C57" s="121"/>
      <c r="D57" s="121"/>
      <c r="E57" s="204"/>
      <c r="F57" s="205"/>
      <c r="G57" s="121"/>
      <c r="H57" s="41"/>
      <c r="I57" s="206"/>
      <c r="J57" s="205"/>
      <c r="K57" s="205"/>
      <c r="L57" s="207">
        <f>SUMPRODUCT(CLIN1_Material11[[#This Row],[Quantity 2020]:[Quantity 2022]],CLIN1_Material11[[#This Row],[Unit cost 2020]:[Unit cost 2022]])</f>
        <v>0</v>
      </c>
      <c r="M57" s="9">
        <f t="shared" si="5"/>
        <v>0</v>
      </c>
      <c r="N57" s="8">
        <f t="shared" si="6"/>
        <v>0</v>
      </c>
      <c r="O57" s="109"/>
    </row>
    <row r="58" spans="2:15" x14ac:dyDescent="0.35">
      <c r="B58" s="149" t="s">
        <v>638</v>
      </c>
      <c r="C58" s="121"/>
      <c r="D58" s="121"/>
      <c r="E58" s="204"/>
      <c r="F58" s="205"/>
      <c r="G58" s="121"/>
      <c r="H58" s="41"/>
      <c r="I58" s="206"/>
      <c r="J58" s="205"/>
      <c r="K58" s="205"/>
      <c r="L58" s="207">
        <f>SUMPRODUCT(CLIN1_Material11[[#This Row],[Quantity 2020]:[Quantity 2022]],CLIN1_Material11[[#This Row],[Unit cost 2020]:[Unit cost 2022]])</f>
        <v>0</v>
      </c>
      <c r="M58" s="9">
        <f t="shared" si="5"/>
        <v>0</v>
      </c>
      <c r="N58" s="8">
        <f t="shared" si="6"/>
        <v>0</v>
      </c>
      <c r="O58" s="109"/>
    </row>
    <row r="59" spans="2:15" x14ac:dyDescent="0.35">
      <c r="B59" s="149" t="s">
        <v>639</v>
      </c>
      <c r="C59" s="121"/>
      <c r="D59" s="121"/>
      <c r="E59" s="204"/>
      <c r="F59" s="205"/>
      <c r="G59" s="121"/>
      <c r="H59" s="41"/>
      <c r="I59" s="206"/>
      <c r="J59" s="205"/>
      <c r="K59" s="205"/>
      <c r="L59" s="207">
        <f>SUMPRODUCT(CLIN1_Material11[[#This Row],[Quantity 2020]:[Quantity 2022]],CLIN1_Material11[[#This Row],[Unit cost 2020]:[Unit cost 2022]])</f>
        <v>0</v>
      </c>
      <c r="M59" s="9">
        <f t="shared" si="5"/>
        <v>0</v>
      </c>
      <c r="N59" s="8">
        <f t="shared" si="6"/>
        <v>0</v>
      </c>
      <c r="O59" s="109"/>
    </row>
    <row r="60" spans="2:15" x14ac:dyDescent="0.35">
      <c r="B60" s="149" t="s">
        <v>640</v>
      </c>
      <c r="C60" s="121"/>
      <c r="D60" s="121"/>
      <c r="E60" s="204"/>
      <c r="F60" s="205"/>
      <c r="G60" s="121"/>
      <c r="H60" s="41"/>
      <c r="I60" s="206"/>
      <c r="J60" s="205"/>
      <c r="K60" s="205"/>
      <c r="L60" s="207">
        <f>SUMPRODUCT(CLIN1_Material11[[#This Row],[Quantity 2020]:[Quantity 2022]],CLIN1_Material11[[#This Row],[Unit cost 2020]:[Unit cost 2022]])</f>
        <v>0</v>
      </c>
      <c r="M60" s="9">
        <f t="shared" si="5"/>
        <v>0</v>
      </c>
      <c r="N60" s="8">
        <f t="shared" si="6"/>
        <v>0</v>
      </c>
      <c r="O60" s="109"/>
    </row>
    <row r="61" spans="2:15" x14ac:dyDescent="0.35">
      <c r="B61" s="149" t="s">
        <v>641</v>
      </c>
      <c r="C61" s="121"/>
      <c r="D61" s="121"/>
      <c r="E61" s="204"/>
      <c r="F61" s="205"/>
      <c r="G61" s="121"/>
      <c r="H61" s="41"/>
      <c r="I61" s="206"/>
      <c r="J61" s="205"/>
      <c r="K61" s="205"/>
      <c r="L61" s="207">
        <f>SUMPRODUCT(CLIN1_Material11[[#This Row],[Quantity 2020]:[Quantity 2022]],CLIN1_Material11[[#This Row],[Unit cost 2020]:[Unit cost 2022]])</f>
        <v>0</v>
      </c>
      <c r="M61" s="9">
        <f t="shared" si="5"/>
        <v>0</v>
      </c>
      <c r="N61" s="8">
        <f t="shared" si="6"/>
        <v>0</v>
      </c>
      <c r="O61" s="109"/>
    </row>
    <row r="62" spans="2:15" x14ac:dyDescent="0.35">
      <c r="B62" s="149" t="s">
        <v>642</v>
      </c>
      <c r="C62" s="121"/>
      <c r="D62" s="121"/>
      <c r="E62" s="204"/>
      <c r="F62" s="205"/>
      <c r="G62" s="121"/>
      <c r="H62" s="41"/>
      <c r="I62" s="206"/>
      <c r="J62" s="205"/>
      <c r="K62" s="205"/>
      <c r="L62" s="207">
        <f>SUMPRODUCT(CLIN1_Material11[[#This Row],[Quantity 2020]:[Quantity 2022]],CLIN1_Material11[[#This Row],[Unit cost 2020]:[Unit cost 2022]])</f>
        <v>0</v>
      </c>
      <c r="M62" s="9">
        <f t="shared" si="5"/>
        <v>0</v>
      </c>
      <c r="N62" s="8">
        <f t="shared" si="6"/>
        <v>0</v>
      </c>
      <c r="O62" s="109"/>
    </row>
    <row r="63" spans="2:15" x14ac:dyDescent="0.35">
      <c r="B63" s="149" t="s">
        <v>643</v>
      </c>
      <c r="C63" s="121"/>
      <c r="D63" s="121"/>
      <c r="E63" s="204"/>
      <c r="F63" s="205"/>
      <c r="G63" s="121"/>
      <c r="H63" s="41"/>
      <c r="I63" s="206"/>
      <c r="J63" s="205"/>
      <c r="K63" s="205"/>
      <c r="L63" s="207">
        <f>SUMPRODUCT(CLIN1_Material11[[#This Row],[Quantity 2020]:[Quantity 2022]],CLIN1_Material11[[#This Row],[Unit cost 2020]:[Unit cost 2022]])</f>
        <v>0</v>
      </c>
      <c r="M63" s="9">
        <f t="shared" si="5"/>
        <v>0</v>
      </c>
      <c r="N63" s="8">
        <f t="shared" si="6"/>
        <v>0</v>
      </c>
      <c r="O63" s="109"/>
    </row>
    <row r="64" spans="2:15" x14ac:dyDescent="0.35">
      <c r="B64" s="149" t="s">
        <v>644</v>
      </c>
      <c r="C64" s="121"/>
      <c r="D64" s="121"/>
      <c r="E64" s="162"/>
      <c r="F64" s="121"/>
      <c r="G64" s="121"/>
      <c r="H64" s="41"/>
      <c r="I64" s="165"/>
      <c r="J64" s="163"/>
      <c r="K64" s="163"/>
      <c r="L64" s="207">
        <f>SUMPRODUCT(CLIN1_Material11[[#This Row],[Quantity 2020]:[Quantity 2022]],CLIN1_Material11[[#This Row],[Unit cost 2020]:[Unit cost 2022]])</f>
        <v>0</v>
      </c>
      <c r="M64" s="9">
        <f t="shared" si="5"/>
        <v>0</v>
      </c>
      <c r="N64" s="8">
        <f t="shared" si="6"/>
        <v>0</v>
      </c>
      <c r="O64" s="8"/>
    </row>
    <row r="65" spans="2:15" x14ac:dyDescent="0.35">
      <c r="B65" s="149" t="s">
        <v>645</v>
      </c>
      <c r="C65" s="121"/>
      <c r="D65" s="121"/>
      <c r="E65" s="162"/>
      <c r="F65" s="121"/>
      <c r="G65" s="121"/>
      <c r="H65" s="41"/>
      <c r="I65" s="165"/>
      <c r="J65" s="163"/>
      <c r="K65" s="163"/>
      <c r="L65" s="207">
        <f>SUMPRODUCT(CLIN1_Material11[[#This Row],[Quantity 2020]:[Quantity 2022]],CLIN1_Material11[[#This Row],[Unit cost 2020]:[Unit cost 2022]])</f>
        <v>0</v>
      </c>
      <c r="M65" s="9">
        <f t="shared" si="5"/>
        <v>0</v>
      </c>
      <c r="N65" s="8">
        <f t="shared" si="6"/>
        <v>0</v>
      </c>
      <c r="O65" s="8"/>
    </row>
    <row r="66" spans="2:15" x14ac:dyDescent="0.35">
      <c r="B66" s="149" t="s">
        <v>646</v>
      </c>
      <c r="C66" s="121"/>
      <c r="D66" s="121"/>
      <c r="E66" s="162"/>
      <c r="F66" s="121"/>
      <c r="G66" s="121"/>
      <c r="H66" s="41"/>
      <c r="I66" s="165"/>
      <c r="J66" s="163"/>
      <c r="K66" s="163"/>
      <c r="L66" s="207">
        <f>SUMPRODUCT(CLIN1_Material11[[#This Row],[Quantity 2020]:[Quantity 2022]],CLIN1_Material11[[#This Row],[Unit cost 2020]:[Unit cost 2022]])</f>
        <v>0</v>
      </c>
      <c r="M66" s="9">
        <f t="shared" si="5"/>
        <v>0</v>
      </c>
      <c r="N66" s="8">
        <f t="shared" si="6"/>
        <v>0</v>
      </c>
      <c r="O66" s="8"/>
    </row>
    <row r="67" spans="2:15" x14ac:dyDescent="0.35">
      <c r="B67" s="149" t="s">
        <v>647</v>
      </c>
      <c r="C67" s="121"/>
      <c r="D67" s="121"/>
      <c r="E67" s="162"/>
      <c r="F67" s="121"/>
      <c r="G67" s="121"/>
      <c r="H67" s="41"/>
      <c r="I67" s="165"/>
      <c r="J67" s="163"/>
      <c r="K67" s="163"/>
      <c r="L67" s="207">
        <f>SUMPRODUCT(CLIN1_Material11[[#This Row],[Quantity 2020]:[Quantity 2022]],CLIN1_Material11[[#This Row],[Unit cost 2020]:[Unit cost 2022]])</f>
        <v>0</v>
      </c>
      <c r="M67" s="9">
        <f t="shared" si="5"/>
        <v>0</v>
      </c>
      <c r="N67" s="8">
        <f t="shared" si="6"/>
        <v>0</v>
      </c>
      <c r="O67" s="8"/>
    </row>
    <row r="68" spans="2:15" x14ac:dyDescent="0.35">
      <c r="B68" s="149" t="s">
        <v>648</v>
      </c>
      <c r="C68" s="121"/>
      <c r="D68" s="121"/>
      <c r="E68" s="162"/>
      <c r="F68" s="121"/>
      <c r="G68" s="121"/>
      <c r="H68" s="41"/>
      <c r="I68" s="165"/>
      <c r="J68" s="163"/>
      <c r="K68" s="163"/>
      <c r="L68" s="207">
        <f>SUMPRODUCT(CLIN1_Material11[[#This Row],[Quantity 2020]:[Quantity 2022]],CLIN1_Material11[[#This Row],[Unit cost 2020]:[Unit cost 2022]])</f>
        <v>0</v>
      </c>
      <c r="M68" s="9">
        <f t="shared" si="5"/>
        <v>0</v>
      </c>
      <c r="N68" s="8">
        <f t="shared" si="6"/>
        <v>0</v>
      </c>
      <c r="O68" s="8"/>
    </row>
    <row r="69" spans="2:15" x14ac:dyDescent="0.35">
      <c r="B69" s="149" t="s">
        <v>649</v>
      </c>
      <c r="C69" s="121"/>
      <c r="D69" s="121"/>
      <c r="E69" s="162"/>
      <c r="F69" s="121"/>
      <c r="G69" s="121"/>
      <c r="H69" s="41"/>
      <c r="I69" s="165"/>
      <c r="J69" s="163"/>
      <c r="K69" s="163"/>
      <c r="L69" s="207">
        <f>SUMPRODUCT(CLIN1_Material11[[#This Row],[Quantity 2020]:[Quantity 2022]],CLIN1_Material11[[#This Row],[Unit cost 2020]:[Unit cost 2022]])</f>
        <v>0</v>
      </c>
      <c r="M69" s="9">
        <f t="shared" si="5"/>
        <v>0</v>
      </c>
      <c r="N69" s="8">
        <f t="shared" si="6"/>
        <v>0</v>
      </c>
      <c r="O69" s="8"/>
    </row>
    <row r="70" spans="2:15" x14ac:dyDescent="0.35">
      <c r="B70" s="149" t="s">
        <v>650</v>
      </c>
      <c r="C70" s="121"/>
      <c r="D70" s="121"/>
      <c r="E70" s="162"/>
      <c r="F70" s="121"/>
      <c r="G70" s="121"/>
      <c r="H70" s="41"/>
      <c r="I70" s="165"/>
      <c r="J70" s="163"/>
      <c r="K70" s="163"/>
      <c r="L70" s="207">
        <f>SUMPRODUCT(CLIN1_Material11[[#This Row],[Quantity 2020]:[Quantity 2022]],CLIN1_Material11[[#This Row],[Unit cost 2020]:[Unit cost 2022]])</f>
        <v>0</v>
      </c>
      <c r="M70" s="9">
        <f t="shared" si="5"/>
        <v>0</v>
      </c>
      <c r="N70" s="8">
        <f t="shared" si="6"/>
        <v>0</v>
      </c>
      <c r="O70" s="8"/>
    </row>
    <row r="71" spans="2:15" x14ac:dyDescent="0.35">
      <c r="B71" s="148" t="str">
        <f>+'CLIN Detail list'!P410</f>
        <v>8.4    RAM</v>
      </c>
      <c r="C71" s="127"/>
      <c r="D71" s="127"/>
      <c r="E71" s="156"/>
      <c r="F71" s="127"/>
      <c r="G71" s="127"/>
      <c r="H71" s="128"/>
      <c r="I71" s="164"/>
      <c r="J71" s="157"/>
      <c r="K71" s="157"/>
      <c r="L71" s="159"/>
      <c r="M71" s="161"/>
      <c r="N71" s="125">
        <f>SUBTOTAL(9,N72:N91)</f>
        <v>0</v>
      </c>
      <c r="O71" s="8"/>
    </row>
    <row r="72" spans="2:15" x14ac:dyDescent="0.35">
      <c r="B72" s="149" t="s">
        <v>651</v>
      </c>
      <c r="C72" s="121"/>
      <c r="D72" s="121"/>
      <c r="E72" s="162"/>
      <c r="F72" s="121"/>
      <c r="G72" s="121"/>
      <c r="H72" s="41"/>
      <c r="I72" s="165"/>
      <c r="J72" s="163"/>
      <c r="K72" s="163"/>
      <c r="L72" s="207">
        <f>SUMPRODUCT(CLIN1_Material11[[#This Row],[Quantity 2020]:[Quantity 2022]],CLIN1_Material11[[#This Row],[Unit cost 2020]:[Unit cost 2022]])</f>
        <v>0</v>
      </c>
      <c r="M72" s="9">
        <f t="shared" ref="M72:M91" si="7">L72*$R$4</f>
        <v>0</v>
      </c>
      <c r="N72" s="8">
        <f>M72+L72</f>
        <v>0</v>
      </c>
      <c r="O72" s="8"/>
    </row>
    <row r="73" spans="2:15" x14ac:dyDescent="0.35">
      <c r="B73" s="150" t="s">
        <v>652</v>
      </c>
      <c r="C73" s="121"/>
      <c r="D73" s="121"/>
      <c r="E73" s="162"/>
      <c r="F73" s="121"/>
      <c r="G73" s="121"/>
      <c r="H73" s="41"/>
      <c r="I73" s="165"/>
      <c r="J73" s="163"/>
      <c r="K73" s="163"/>
      <c r="L73" s="207">
        <f>SUMPRODUCT(CLIN1_Material11[[#This Row],[Quantity 2020]:[Quantity 2022]],CLIN1_Material11[[#This Row],[Unit cost 2020]:[Unit cost 2022]])</f>
        <v>0</v>
      </c>
      <c r="M73" s="9">
        <f t="shared" si="7"/>
        <v>0</v>
      </c>
      <c r="N73" s="8">
        <f t="shared" ref="N73:N91" si="8">M73+L73</f>
        <v>0</v>
      </c>
      <c r="O73" s="8"/>
    </row>
    <row r="74" spans="2:15" x14ac:dyDescent="0.35">
      <c r="B74" s="150" t="s">
        <v>653</v>
      </c>
      <c r="C74" s="121"/>
      <c r="D74" s="121"/>
      <c r="E74" s="204"/>
      <c r="F74" s="205"/>
      <c r="G74" s="121"/>
      <c r="H74" s="41"/>
      <c r="I74" s="206"/>
      <c r="J74" s="205"/>
      <c r="K74" s="205"/>
      <c r="L74" s="207">
        <f>SUMPRODUCT(CLIN1_Material11[[#This Row],[Quantity 2020]:[Quantity 2022]],CLIN1_Material11[[#This Row],[Unit cost 2020]:[Unit cost 2022]])</f>
        <v>0</v>
      </c>
      <c r="M74" s="9">
        <f t="shared" si="7"/>
        <v>0</v>
      </c>
      <c r="N74" s="8">
        <f t="shared" si="8"/>
        <v>0</v>
      </c>
      <c r="O74" s="109"/>
    </row>
    <row r="75" spans="2:15" x14ac:dyDescent="0.35">
      <c r="B75" s="150" t="s">
        <v>654</v>
      </c>
      <c r="C75" s="121"/>
      <c r="D75" s="121"/>
      <c r="E75" s="204"/>
      <c r="F75" s="205"/>
      <c r="G75" s="121"/>
      <c r="H75" s="41"/>
      <c r="I75" s="206"/>
      <c r="J75" s="205"/>
      <c r="K75" s="205"/>
      <c r="L75" s="207">
        <f>SUMPRODUCT(CLIN1_Material11[[#This Row],[Quantity 2020]:[Quantity 2022]],CLIN1_Material11[[#This Row],[Unit cost 2020]:[Unit cost 2022]])</f>
        <v>0</v>
      </c>
      <c r="M75" s="9">
        <f t="shared" si="7"/>
        <v>0</v>
      </c>
      <c r="N75" s="8">
        <f t="shared" si="8"/>
        <v>0</v>
      </c>
      <c r="O75" s="109"/>
    </row>
    <row r="76" spans="2:15" x14ac:dyDescent="0.35">
      <c r="B76" s="150" t="s">
        <v>655</v>
      </c>
      <c r="C76" s="121"/>
      <c r="D76" s="121"/>
      <c r="E76" s="204"/>
      <c r="F76" s="205"/>
      <c r="G76" s="121"/>
      <c r="H76" s="41"/>
      <c r="I76" s="206"/>
      <c r="J76" s="205"/>
      <c r="K76" s="205"/>
      <c r="L76" s="207">
        <f>SUMPRODUCT(CLIN1_Material11[[#This Row],[Quantity 2020]:[Quantity 2022]],CLIN1_Material11[[#This Row],[Unit cost 2020]:[Unit cost 2022]])</f>
        <v>0</v>
      </c>
      <c r="M76" s="9">
        <f t="shared" si="7"/>
        <v>0</v>
      </c>
      <c r="N76" s="8">
        <f t="shared" si="8"/>
        <v>0</v>
      </c>
      <c r="O76" s="109"/>
    </row>
    <row r="77" spans="2:15" x14ac:dyDescent="0.35">
      <c r="B77" s="150" t="s">
        <v>656</v>
      </c>
      <c r="C77" s="121"/>
      <c r="D77" s="121"/>
      <c r="E77" s="204"/>
      <c r="F77" s="205"/>
      <c r="G77" s="121"/>
      <c r="H77" s="41"/>
      <c r="I77" s="206"/>
      <c r="J77" s="205"/>
      <c r="K77" s="205"/>
      <c r="L77" s="207">
        <f>SUMPRODUCT(CLIN1_Material11[[#This Row],[Quantity 2020]:[Quantity 2022]],CLIN1_Material11[[#This Row],[Unit cost 2020]:[Unit cost 2022]])</f>
        <v>0</v>
      </c>
      <c r="M77" s="9">
        <f t="shared" si="7"/>
        <v>0</v>
      </c>
      <c r="N77" s="8">
        <f t="shared" si="8"/>
        <v>0</v>
      </c>
      <c r="O77" s="109"/>
    </row>
    <row r="78" spans="2:15" x14ac:dyDescent="0.35">
      <c r="B78" s="150" t="s">
        <v>657</v>
      </c>
      <c r="C78" s="121"/>
      <c r="D78" s="121"/>
      <c r="E78" s="204"/>
      <c r="F78" s="205"/>
      <c r="G78" s="121"/>
      <c r="H78" s="41"/>
      <c r="I78" s="206"/>
      <c r="J78" s="205"/>
      <c r="K78" s="205"/>
      <c r="L78" s="207">
        <f>SUMPRODUCT(CLIN1_Material11[[#This Row],[Quantity 2020]:[Quantity 2022]],CLIN1_Material11[[#This Row],[Unit cost 2020]:[Unit cost 2022]])</f>
        <v>0</v>
      </c>
      <c r="M78" s="9">
        <f t="shared" si="7"/>
        <v>0</v>
      </c>
      <c r="N78" s="8">
        <f t="shared" si="8"/>
        <v>0</v>
      </c>
      <c r="O78" s="109"/>
    </row>
    <row r="79" spans="2:15" x14ac:dyDescent="0.35">
      <c r="B79" s="150" t="s">
        <v>658</v>
      </c>
      <c r="C79" s="121"/>
      <c r="D79" s="121"/>
      <c r="E79" s="204"/>
      <c r="F79" s="205"/>
      <c r="G79" s="121"/>
      <c r="H79" s="41"/>
      <c r="I79" s="206"/>
      <c r="J79" s="205"/>
      <c r="K79" s="205"/>
      <c r="L79" s="207">
        <f>SUMPRODUCT(CLIN1_Material11[[#This Row],[Quantity 2020]:[Quantity 2022]],CLIN1_Material11[[#This Row],[Unit cost 2020]:[Unit cost 2022]])</f>
        <v>0</v>
      </c>
      <c r="M79" s="9">
        <f t="shared" si="7"/>
        <v>0</v>
      </c>
      <c r="N79" s="8">
        <f t="shared" si="8"/>
        <v>0</v>
      </c>
      <c r="O79" s="109"/>
    </row>
    <row r="80" spans="2:15" x14ac:dyDescent="0.35">
      <c r="B80" s="150" t="s">
        <v>659</v>
      </c>
      <c r="C80" s="121"/>
      <c r="D80" s="121"/>
      <c r="E80" s="204"/>
      <c r="F80" s="205"/>
      <c r="G80" s="121"/>
      <c r="H80" s="41"/>
      <c r="I80" s="206"/>
      <c r="J80" s="205"/>
      <c r="K80" s="205"/>
      <c r="L80" s="207">
        <f>SUMPRODUCT(CLIN1_Material11[[#This Row],[Quantity 2020]:[Quantity 2022]],CLIN1_Material11[[#This Row],[Unit cost 2020]:[Unit cost 2022]])</f>
        <v>0</v>
      </c>
      <c r="M80" s="9">
        <f t="shared" si="7"/>
        <v>0</v>
      </c>
      <c r="N80" s="8">
        <f t="shared" si="8"/>
        <v>0</v>
      </c>
      <c r="O80" s="109"/>
    </row>
    <row r="81" spans="2:15" x14ac:dyDescent="0.35">
      <c r="B81" s="150" t="s">
        <v>660</v>
      </c>
      <c r="C81" s="121"/>
      <c r="D81" s="121"/>
      <c r="E81" s="204"/>
      <c r="F81" s="205"/>
      <c r="G81" s="121"/>
      <c r="H81" s="41"/>
      <c r="I81" s="206"/>
      <c r="J81" s="205"/>
      <c r="K81" s="205"/>
      <c r="L81" s="207">
        <f>SUMPRODUCT(CLIN1_Material11[[#This Row],[Quantity 2020]:[Quantity 2022]],CLIN1_Material11[[#This Row],[Unit cost 2020]:[Unit cost 2022]])</f>
        <v>0</v>
      </c>
      <c r="M81" s="9">
        <f t="shared" si="7"/>
        <v>0</v>
      </c>
      <c r="N81" s="8">
        <f t="shared" si="8"/>
        <v>0</v>
      </c>
      <c r="O81" s="109"/>
    </row>
    <row r="82" spans="2:15" x14ac:dyDescent="0.35">
      <c r="B82" s="150" t="s">
        <v>661</v>
      </c>
      <c r="C82" s="121"/>
      <c r="D82" s="121"/>
      <c r="E82" s="204"/>
      <c r="F82" s="205"/>
      <c r="G82" s="121"/>
      <c r="H82" s="41"/>
      <c r="I82" s="206"/>
      <c r="J82" s="205"/>
      <c r="K82" s="205"/>
      <c r="L82" s="207">
        <f>SUMPRODUCT(CLIN1_Material11[[#This Row],[Quantity 2020]:[Quantity 2022]],CLIN1_Material11[[#This Row],[Unit cost 2020]:[Unit cost 2022]])</f>
        <v>0</v>
      </c>
      <c r="M82" s="9">
        <f t="shared" si="7"/>
        <v>0</v>
      </c>
      <c r="N82" s="8">
        <f t="shared" si="8"/>
        <v>0</v>
      </c>
      <c r="O82" s="109"/>
    </row>
    <row r="83" spans="2:15" x14ac:dyDescent="0.35">
      <c r="B83" s="150" t="s">
        <v>662</v>
      </c>
      <c r="C83" s="121"/>
      <c r="D83" s="121"/>
      <c r="E83" s="204"/>
      <c r="F83" s="205"/>
      <c r="G83" s="121"/>
      <c r="H83" s="41"/>
      <c r="I83" s="206"/>
      <c r="J83" s="205"/>
      <c r="K83" s="205"/>
      <c r="L83" s="207">
        <f>SUMPRODUCT(CLIN1_Material11[[#This Row],[Quantity 2020]:[Quantity 2022]],CLIN1_Material11[[#This Row],[Unit cost 2020]:[Unit cost 2022]])</f>
        <v>0</v>
      </c>
      <c r="M83" s="9">
        <f t="shared" si="7"/>
        <v>0</v>
      </c>
      <c r="N83" s="8">
        <f t="shared" si="8"/>
        <v>0</v>
      </c>
      <c r="O83" s="109"/>
    </row>
    <row r="84" spans="2:15" x14ac:dyDescent="0.35">
      <c r="B84" s="150" t="s">
        <v>663</v>
      </c>
      <c r="C84" s="121"/>
      <c r="D84" s="121"/>
      <c r="E84" s="204"/>
      <c r="F84" s="205"/>
      <c r="G84" s="121"/>
      <c r="H84" s="41"/>
      <c r="I84" s="206"/>
      <c r="J84" s="205"/>
      <c r="K84" s="205"/>
      <c r="L84" s="207">
        <f>SUMPRODUCT(CLIN1_Material11[[#This Row],[Quantity 2020]:[Quantity 2022]],CLIN1_Material11[[#This Row],[Unit cost 2020]:[Unit cost 2022]])</f>
        <v>0</v>
      </c>
      <c r="M84" s="9">
        <f t="shared" si="7"/>
        <v>0</v>
      </c>
      <c r="N84" s="8">
        <f t="shared" si="8"/>
        <v>0</v>
      </c>
      <c r="O84" s="109"/>
    </row>
    <row r="85" spans="2:15" x14ac:dyDescent="0.35">
      <c r="B85" s="150" t="s">
        <v>664</v>
      </c>
      <c r="C85" s="121"/>
      <c r="D85" s="121"/>
      <c r="E85" s="204"/>
      <c r="F85" s="205"/>
      <c r="G85" s="121"/>
      <c r="H85" s="41"/>
      <c r="I85" s="206"/>
      <c r="J85" s="205"/>
      <c r="K85" s="205"/>
      <c r="L85" s="207">
        <f>SUMPRODUCT(CLIN1_Material11[[#This Row],[Quantity 2020]:[Quantity 2022]],CLIN1_Material11[[#This Row],[Unit cost 2020]:[Unit cost 2022]])</f>
        <v>0</v>
      </c>
      <c r="M85" s="9">
        <f t="shared" si="7"/>
        <v>0</v>
      </c>
      <c r="N85" s="8">
        <f t="shared" si="8"/>
        <v>0</v>
      </c>
      <c r="O85" s="109"/>
    </row>
    <row r="86" spans="2:15" x14ac:dyDescent="0.35">
      <c r="B86" s="150" t="s">
        <v>665</v>
      </c>
      <c r="C86" s="121"/>
      <c r="D86" s="121"/>
      <c r="E86" s="204"/>
      <c r="F86" s="205"/>
      <c r="G86" s="121"/>
      <c r="H86" s="41"/>
      <c r="I86" s="206"/>
      <c r="J86" s="205"/>
      <c r="K86" s="205"/>
      <c r="L86" s="207">
        <f>SUMPRODUCT(CLIN1_Material11[[#This Row],[Quantity 2020]:[Quantity 2022]],CLIN1_Material11[[#This Row],[Unit cost 2020]:[Unit cost 2022]])</f>
        <v>0</v>
      </c>
      <c r="M86" s="9">
        <f t="shared" si="7"/>
        <v>0</v>
      </c>
      <c r="N86" s="8">
        <f t="shared" si="8"/>
        <v>0</v>
      </c>
      <c r="O86" s="109"/>
    </row>
    <row r="87" spans="2:15" x14ac:dyDescent="0.35">
      <c r="B87" s="150" t="s">
        <v>666</v>
      </c>
      <c r="C87" s="121"/>
      <c r="D87" s="121"/>
      <c r="E87" s="204"/>
      <c r="F87" s="205"/>
      <c r="G87" s="121"/>
      <c r="H87" s="41"/>
      <c r="I87" s="206"/>
      <c r="J87" s="205"/>
      <c r="K87" s="205"/>
      <c r="L87" s="207">
        <f>SUMPRODUCT(CLIN1_Material11[[#This Row],[Quantity 2020]:[Quantity 2022]],CLIN1_Material11[[#This Row],[Unit cost 2020]:[Unit cost 2022]])</f>
        <v>0</v>
      </c>
      <c r="M87" s="9">
        <f t="shared" si="7"/>
        <v>0</v>
      </c>
      <c r="N87" s="8">
        <f t="shared" si="8"/>
        <v>0</v>
      </c>
      <c r="O87" s="109"/>
    </row>
    <row r="88" spans="2:15" x14ac:dyDescent="0.35">
      <c r="B88" s="150" t="s">
        <v>667</v>
      </c>
      <c r="C88" s="121"/>
      <c r="D88" s="121"/>
      <c r="E88" s="204"/>
      <c r="F88" s="205"/>
      <c r="G88" s="121"/>
      <c r="H88" s="41"/>
      <c r="I88" s="206"/>
      <c r="J88" s="205"/>
      <c r="K88" s="205"/>
      <c r="L88" s="207">
        <f>SUMPRODUCT(CLIN1_Material11[[#This Row],[Quantity 2020]:[Quantity 2022]],CLIN1_Material11[[#This Row],[Unit cost 2020]:[Unit cost 2022]])</f>
        <v>0</v>
      </c>
      <c r="M88" s="9">
        <f t="shared" si="7"/>
        <v>0</v>
      </c>
      <c r="N88" s="8">
        <f t="shared" si="8"/>
        <v>0</v>
      </c>
      <c r="O88" s="109"/>
    </row>
    <row r="89" spans="2:15" x14ac:dyDescent="0.35">
      <c r="B89" s="150" t="s">
        <v>668</v>
      </c>
      <c r="C89" s="121"/>
      <c r="D89" s="121"/>
      <c r="E89" s="204"/>
      <c r="F89" s="205"/>
      <c r="G89" s="121"/>
      <c r="H89" s="41"/>
      <c r="I89" s="206"/>
      <c r="J89" s="205"/>
      <c r="K89" s="205"/>
      <c r="L89" s="207">
        <f>SUMPRODUCT(CLIN1_Material11[[#This Row],[Quantity 2020]:[Quantity 2022]],CLIN1_Material11[[#This Row],[Unit cost 2020]:[Unit cost 2022]])</f>
        <v>0</v>
      </c>
      <c r="M89" s="9">
        <f t="shared" si="7"/>
        <v>0</v>
      </c>
      <c r="N89" s="8">
        <f t="shared" si="8"/>
        <v>0</v>
      </c>
      <c r="O89" s="109"/>
    </row>
    <row r="90" spans="2:15" x14ac:dyDescent="0.35">
      <c r="B90" s="150" t="s">
        <v>669</v>
      </c>
      <c r="C90" s="121"/>
      <c r="D90" s="121"/>
      <c r="E90" s="204"/>
      <c r="F90" s="205"/>
      <c r="G90" s="121"/>
      <c r="H90" s="41"/>
      <c r="I90" s="206"/>
      <c r="J90" s="205"/>
      <c r="K90" s="205"/>
      <c r="L90" s="207">
        <f>SUMPRODUCT(CLIN1_Material11[[#This Row],[Quantity 2020]:[Quantity 2022]],CLIN1_Material11[[#This Row],[Unit cost 2020]:[Unit cost 2022]])</f>
        <v>0</v>
      </c>
      <c r="M90" s="9">
        <f t="shared" si="7"/>
        <v>0</v>
      </c>
      <c r="N90" s="8">
        <f t="shared" si="8"/>
        <v>0</v>
      </c>
      <c r="O90" s="109"/>
    </row>
    <row r="91" spans="2:15" x14ac:dyDescent="0.35">
      <c r="B91" s="150" t="s">
        <v>670</v>
      </c>
      <c r="C91" s="121"/>
      <c r="D91" s="121"/>
      <c r="E91" s="204"/>
      <c r="F91" s="205"/>
      <c r="G91" s="121"/>
      <c r="H91" s="41"/>
      <c r="I91" s="206"/>
      <c r="J91" s="205"/>
      <c r="K91" s="205"/>
      <c r="L91" s="207">
        <f>SUMPRODUCT(CLIN1_Material11[[#This Row],[Quantity 2020]:[Quantity 2022]],CLIN1_Material11[[#This Row],[Unit cost 2020]:[Unit cost 2022]])</f>
        <v>0</v>
      </c>
      <c r="M91" s="9">
        <f t="shared" si="7"/>
        <v>0</v>
      </c>
      <c r="N91" s="8">
        <f t="shared" si="8"/>
        <v>0</v>
      </c>
      <c r="O91" s="109"/>
    </row>
    <row r="92" spans="2:15" x14ac:dyDescent="0.35">
      <c r="B92" s="148" t="str">
        <f>+'CLIN Detail list'!P411</f>
        <v>8.5    Other</v>
      </c>
      <c r="C92" s="127"/>
      <c r="D92" s="127"/>
      <c r="E92" s="156"/>
      <c r="F92" s="127"/>
      <c r="G92" s="127"/>
      <c r="H92" s="128"/>
      <c r="I92" s="164"/>
      <c r="J92" s="157"/>
      <c r="K92" s="157"/>
      <c r="L92" s="159"/>
      <c r="M92" s="161"/>
      <c r="N92" s="125">
        <f>SUBTOTAL(9,N93:N112)</f>
        <v>0</v>
      </c>
      <c r="O92" s="8"/>
    </row>
    <row r="93" spans="2:15" x14ac:dyDescent="0.35">
      <c r="B93" s="149" t="s">
        <v>671</v>
      </c>
      <c r="C93" s="121"/>
      <c r="D93" s="121"/>
      <c r="E93" s="162"/>
      <c r="F93" s="121"/>
      <c r="G93" s="121"/>
      <c r="H93" s="41"/>
      <c r="I93" s="165"/>
      <c r="J93" s="163"/>
      <c r="K93" s="163"/>
      <c r="L93" s="207">
        <f>SUMPRODUCT(CLIN1_Material11[[#This Row],[Quantity 2020]:[Quantity 2022]],CLIN1_Material11[[#This Row],[Unit cost 2020]:[Unit cost 2022]])</f>
        <v>0</v>
      </c>
      <c r="M93" s="9">
        <f t="shared" ref="M93:M133" si="9">L93*$R$4</f>
        <v>0</v>
      </c>
      <c r="N93" s="8">
        <f>M93+L93</f>
        <v>0</v>
      </c>
      <c r="O93" s="8"/>
    </row>
    <row r="94" spans="2:15" x14ac:dyDescent="0.35">
      <c r="B94" s="150" t="s">
        <v>672</v>
      </c>
      <c r="C94" s="121"/>
      <c r="D94" s="121"/>
      <c r="E94" s="162"/>
      <c r="F94" s="121"/>
      <c r="G94" s="121"/>
      <c r="H94" s="41"/>
      <c r="I94" s="165"/>
      <c r="J94" s="163"/>
      <c r="K94" s="163"/>
      <c r="L94" s="207">
        <f>SUMPRODUCT(CLIN1_Material11[[#This Row],[Quantity 2020]:[Quantity 2022]],CLIN1_Material11[[#This Row],[Unit cost 2020]:[Unit cost 2022]])</f>
        <v>0</v>
      </c>
      <c r="M94" s="9">
        <f t="shared" si="9"/>
        <v>0</v>
      </c>
      <c r="N94" s="8">
        <f t="shared" ref="N94:N112" si="10">M94+L94</f>
        <v>0</v>
      </c>
      <c r="O94" s="8"/>
    </row>
    <row r="95" spans="2:15" x14ac:dyDescent="0.35">
      <c r="B95" s="150" t="s">
        <v>673</v>
      </c>
      <c r="C95" s="121"/>
      <c r="D95" s="121"/>
      <c r="E95" s="162"/>
      <c r="F95" s="121"/>
      <c r="G95" s="121"/>
      <c r="H95" s="41"/>
      <c r="I95" s="165"/>
      <c r="J95" s="163"/>
      <c r="K95" s="163"/>
      <c r="L95" s="207">
        <f>SUMPRODUCT(CLIN1_Material11[[#This Row],[Quantity 2020]:[Quantity 2022]],CLIN1_Material11[[#This Row],[Unit cost 2020]:[Unit cost 2022]])</f>
        <v>0</v>
      </c>
      <c r="M95" s="9">
        <f t="shared" si="9"/>
        <v>0</v>
      </c>
      <c r="N95" s="8">
        <f t="shared" si="10"/>
        <v>0</v>
      </c>
      <c r="O95" s="8"/>
    </row>
    <row r="96" spans="2:15" x14ac:dyDescent="0.35">
      <c r="B96" s="150" t="s">
        <v>674</v>
      </c>
      <c r="C96" s="121"/>
      <c r="D96" s="121"/>
      <c r="E96" s="204"/>
      <c r="F96" s="205"/>
      <c r="G96" s="121"/>
      <c r="H96" s="41"/>
      <c r="I96" s="206"/>
      <c r="J96" s="205"/>
      <c r="K96" s="205"/>
      <c r="L96" s="207">
        <f>SUMPRODUCT(CLIN1_Material11[[#This Row],[Quantity 2020]:[Quantity 2022]],CLIN1_Material11[[#This Row],[Unit cost 2020]:[Unit cost 2022]])</f>
        <v>0</v>
      </c>
      <c r="M96" s="9">
        <f t="shared" si="9"/>
        <v>0</v>
      </c>
      <c r="N96" s="8">
        <f t="shared" si="10"/>
        <v>0</v>
      </c>
      <c r="O96" s="109"/>
    </row>
    <row r="97" spans="2:15" x14ac:dyDescent="0.35">
      <c r="B97" s="150" t="s">
        <v>675</v>
      </c>
      <c r="C97" s="121"/>
      <c r="D97" s="121"/>
      <c r="E97" s="204"/>
      <c r="F97" s="205"/>
      <c r="G97" s="121"/>
      <c r="H97" s="41"/>
      <c r="I97" s="206"/>
      <c r="J97" s="205"/>
      <c r="K97" s="205"/>
      <c r="L97" s="207">
        <f>SUMPRODUCT(CLIN1_Material11[[#This Row],[Quantity 2020]:[Quantity 2022]],CLIN1_Material11[[#This Row],[Unit cost 2020]:[Unit cost 2022]])</f>
        <v>0</v>
      </c>
      <c r="M97" s="9">
        <f t="shared" si="9"/>
        <v>0</v>
      </c>
      <c r="N97" s="8">
        <f t="shared" si="10"/>
        <v>0</v>
      </c>
      <c r="O97" s="109"/>
    </row>
    <row r="98" spans="2:15" x14ac:dyDescent="0.35">
      <c r="B98" s="150" t="s">
        <v>676</v>
      </c>
      <c r="C98" s="121"/>
      <c r="D98" s="121"/>
      <c r="E98" s="204"/>
      <c r="F98" s="205"/>
      <c r="G98" s="121"/>
      <c r="H98" s="41"/>
      <c r="I98" s="206"/>
      <c r="J98" s="205"/>
      <c r="K98" s="205"/>
      <c r="L98" s="207">
        <f>SUMPRODUCT(CLIN1_Material11[[#This Row],[Quantity 2020]:[Quantity 2022]],CLIN1_Material11[[#This Row],[Unit cost 2020]:[Unit cost 2022]])</f>
        <v>0</v>
      </c>
      <c r="M98" s="9">
        <f t="shared" si="9"/>
        <v>0</v>
      </c>
      <c r="N98" s="8">
        <f t="shared" si="10"/>
        <v>0</v>
      </c>
      <c r="O98" s="109"/>
    </row>
    <row r="99" spans="2:15" x14ac:dyDescent="0.35">
      <c r="B99" s="150" t="s">
        <v>677</v>
      </c>
      <c r="C99" s="121"/>
      <c r="D99" s="121"/>
      <c r="E99" s="204"/>
      <c r="F99" s="205"/>
      <c r="G99" s="121"/>
      <c r="H99" s="41"/>
      <c r="I99" s="206"/>
      <c r="J99" s="205"/>
      <c r="K99" s="205"/>
      <c r="L99" s="207">
        <f>SUMPRODUCT(CLIN1_Material11[[#This Row],[Quantity 2020]:[Quantity 2022]],CLIN1_Material11[[#This Row],[Unit cost 2020]:[Unit cost 2022]])</f>
        <v>0</v>
      </c>
      <c r="M99" s="9">
        <f t="shared" si="9"/>
        <v>0</v>
      </c>
      <c r="N99" s="8">
        <f t="shared" si="10"/>
        <v>0</v>
      </c>
      <c r="O99" s="109"/>
    </row>
    <row r="100" spans="2:15" x14ac:dyDescent="0.35">
      <c r="B100" s="150" t="s">
        <v>678</v>
      </c>
      <c r="C100" s="121"/>
      <c r="D100" s="121"/>
      <c r="E100" s="204"/>
      <c r="F100" s="205"/>
      <c r="G100" s="121"/>
      <c r="H100" s="41"/>
      <c r="I100" s="206"/>
      <c r="J100" s="205"/>
      <c r="K100" s="205"/>
      <c r="L100" s="207">
        <f t="shared" ref="L100:L118" si="11">(F100*I100)+(G100*J100)*(H100*K100)</f>
        <v>0</v>
      </c>
      <c r="M100" s="109">
        <f t="shared" ref="M100:M118" si="12">L100*$R$4</f>
        <v>0</v>
      </c>
      <c r="N100" s="8">
        <f t="shared" si="10"/>
        <v>0</v>
      </c>
      <c r="O100" s="109"/>
    </row>
    <row r="101" spans="2:15" x14ac:dyDescent="0.35">
      <c r="B101" s="150" t="s">
        <v>679</v>
      </c>
      <c r="C101" s="121"/>
      <c r="D101" s="121"/>
      <c r="E101" s="204"/>
      <c r="F101" s="205"/>
      <c r="G101" s="121"/>
      <c r="H101" s="41"/>
      <c r="I101" s="206"/>
      <c r="J101" s="205"/>
      <c r="K101" s="205"/>
      <c r="L101" s="207">
        <f t="shared" si="11"/>
        <v>0</v>
      </c>
      <c r="M101" s="109">
        <f t="shared" si="12"/>
        <v>0</v>
      </c>
      <c r="N101" s="8">
        <f t="shared" si="10"/>
        <v>0</v>
      </c>
      <c r="O101" s="109"/>
    </row>
    <row r="102" spans="2:15" x14ac:dyDescent="0.35">
      <c r="B102" s="150" t="s">
        <v>680</v>
      </c>
      <c r="C102" s="121"/>
      <c r="D102" s="121"/>
      <c r="E102" s="204"/>
      <c r="F102" s="205"/>
      <c r="G102" s="121"/>
      <c r="H102" s="41"/>
      <c r="I102" s="206"/>
      <c r="J102" s="205"/>
      <c r="K102" s="205"/>
      <c r="L102" s="207">
        <f t="shared" si="11"/>
        <v>0</v>
      </c>
      <c r="M102" s="109">
        <f t="shared" si="12"/>
        <v>0</v>
      </c>
      <c r="N102" s="8">
        <f t="shared" si="10"/>
        <v>0</v>
      </c>
      <c r="O102" s="109"/>
    </row>
    <row r="103" spans="2:15" x14ac:dyDescent="0.35">
      <c r="B103" s="150" t="s">
        <v>681</v>
      </c>
      <c r="C103" s="121"/>
      <c r="D103" s="121"/>
      <c r="E103" s="204"/>
      <c r="F103" s="205"/>
      <c r="G103" s="121"/>
      <c r="H103" s="41"/>
      <c r="I103" s="206"/>
      <c r="J103" s="205"/>
      <c r="K103" s="205"/>
      <c r="L103" s="207">
        <f t="shared" si="11"/>
        <v>0</v>
      </c>
      <c r="M103" s="109">
        <f t="shared" si="12"/>
        <v>0</v>
      </c>
      <c r="N103" s="8">
        <f t="shared" si="10"/>
        <v>0</v>
      </c>
      <c r="O103" s="109"/>
    </row>
    <row r="104" spans="2:15" x14ac:dyDescent="0.35">
      <c r="B104" s="150" t="s">
        <v>682</v>
      </c>
      <c r="C104" s="121"/>
      <c r="D104" s="121"/>
      <c r="E104" s="204"/>
      <c r="F104" s="205"/>
      <c r="G104" s="121"/>
      <c r="H104" s="41"/>
      <c r="I104" s="206"/>
      <c r="J104" s="205"/>
      <c r="K104" s="205"/>
      <c r="L104" s="207">
        <f t="shared" si="11"/>
        <v>0</v>
      </c>
      <c r="M104" s="109">
        <f t="shared" si="12"/>
        <v>0</v>
      </c>
      <c r="N104" s="8">
        <f t="shared" si="10"/>
        <v>0</v>
      </c>
      <c r="O104" s="109"/>
    </row>
    <row r="105" spans="2:15" x14ac:dyDescent="0.35">
      <c r="B105" s="150" t="s">
        <v>683</v>
      </c>
      <c r="C105" s="121"/>
      <c r="D105" s="121"/>
      <c r="E105" s="204"/>
      <c r="F105" s="205"/>
      <c r="G105" s="121"/>
      <c r="H105" s="41"/>
      <c r="I105" s="206"/>
      <c r="J105" s="205"/>
      <c r="K105" s="205"/>
      <c r="L105" s="207">
        <f t="shared" si="11"/>
        <v>0</v>
      </c>
      <c r="M105" s="109">
        <f t="shared" si="12"/>
        <v>0</v>
      </c>
      <c r="N105" s="8">
        <f t="shared" si="10"/>
        <v>0</v>
      </c>
      <c r="O105" s="109"/>
    </row>
    <row r="106" spans="2:15" x14ac:dyDescent="0.35">
      <c r="B106" s="150" t="s">
        <v>684</v>
      </c>
      <c r="C106" s="121"/>
      <c r="D106" s="121"/>
      <c r="E106" s="204"/>
      <c r="F106" s="205"/>
      <c r="G106" s="121"/>
      <c r="H106" s="41"/>
      <c r="I106" s="206"/>
      <c r="J106" s="205"/>
      <c r="K106" s="205"/>
      <c r="L106" s="207">
        <f t="shared" si="11"/>
        <v>0</v>
      </c>
      <c r="M106" s="109">
        <f t="shared" si="12"/>
        <v>0</v>
      </c>
      <c r="N106" s="8">
        <f t="shared" si="10"/>
        <v>0</v>
      </c>
      <c r="O106" s="109"/>
    </row>
    <row r="107" spans="2:15" x14ac:dyDescent="0.35">
      <c r="B107" s="150" t="s">
        <v>685</v>
      </c>
      <c r="C107" s="121"/>
      <c r="D107" s="121"/>
      <c r="E107" s="204"/>
      <c r="F107" s="205"/>
      <c r="G107" s="121"/>
      <c r="H107" s="41"/>
      <c r="I107" s="206"/>
      <c r="J107" s="205"/>
      <c r="K107" s="205"/>
      <c r="L107" s="207">
        <f t="shared" si="11"/>
        <v>0</v>
      </c>
      <c r="M107" s="109">
        <f t="shared" si="12"/>
        <v>0</v>
      </c>
      <c r="N107" s="8">
        <f t="shared" si="10"/>
        <v>0</v>
      </c>
      <c r="O107" s="109"/>
    </row>
    <row r="108" spans="2:15" x14ac:dyDescent="0.35">
      <c r="B108" s="150" t="s">
        <v>686</v>
      </c>
      <c r="C108" s="121"/>
      <c r="D108" s="121"/>
      <c r="E108" s="204"/>
      <c r="F108" s="205"/>
      <c r="G108" s="121"/>
      <c r="H108" s="41"/>
      <c r="I108" s="206"/>
      <c r="J108" s="205"/>
      <c r="K108" s="205"/>
      <c r="L108" s="207">
        <f t="shared" si="11"/>
        <v>0</v>
      </c>
      <c r="M108" s="109">
        <f t="shared" si="12"/>
        <v>0</v>
      </c>
      <c r="N108" s="8">
        <f t="shared" si="10"/>
        <v>0</v>
      </c>
      <c r="O108" s="109"/>
    </row>
    <row r="109" spans="2:15" x14ac:dyDescent="0.35">
      <c r="B109" s="150" t="s">
        <v>687</v>
      </c>
      <c r="C109" s="121"/>
      <c r="D109" s="121"/>
      <c r="E109" s="204"/>
      <c r="F109" s="205"/>
      <c r="G109" s="121"/>
      <c r="H109" s="41"/>
      <c r="I109" s="206"/>
      <c r="J109" s="205"/>
      <c r="K109" s="205"/>
      <c r="L109" s="207">
        <f t="shared" si="11"/>
        <v>0</v>
      </c>
      <c r="M109" s="109">
        <f t="shared" si="12"/>
        <v>0</v>
      </c>
      <c r="N109" s="8">
        <f t="shared" si="10"/>
        <v>0</v>
      </c>
      <c r="O109" s="109"/>
    </row>
    <row r="110" spans="2:15" x14ac:dyDescent="0.35">
      <c r="B110" s="150" t="s">
        <v>688</v>
      </c>
      <c r="C110" s="121"/>
      <c r="D110" s="121"/>
      <c r="E110" s="204"/>
      <c r="F110" s="205"/>
      <c r="G110" s="121"/>
      <c r="H110" s="41"/>
      <c r="I110" s="206"/>
      <c r="J110" s="205"/>
      <c r="K110" s="205"/>
      <c r="L110" s="207">
        <f t="shared" si="11"/>
        <v>0</v>
      </c>
      <c r="M110" s="109">
        <f t="shared" si="12"/>
        <v>0</v>
      </c>
      <c r="N110" s="8">
        <f t="shared" si="10"/>
        <v>0</v>
      </c>
      <c r="O110" s="109"/>
    </row>
    <row r="111" spans="2:15" x14ac:dyDescent="0.35">
      <c r="B111" s="150" t="s">
        <v>689</v>
      </c>
      <c r="C111" s="121"/>
      <c r="D111" s="121"/>
      <c r="E111" s="204"/>
      <c r="F111" s="205"/>
      <c r="G111" s="121"/>
      <c r="H111" s="41"/>
      <c r="I111" s="206"/>
      <c r="J111" s="205"/>
      <c r="K111" s="205"/>
      <c r="L111" s="207">
        <f t="shared" si="11"/>
        <v>0</v>
      </c>
      <c r="M111" s="109">
        <f t="shared" si="12"/>
        <v>0</v>
      </c>
      <c r="N111" s="8">
        <f t="shared" si="10"/>
        <v>0</v>
      </c>
      <c r="O111" s="109"/>
    </row>
    <row r="112" spans="2:15" x14ac:dyDescent="0.35">
      <c r="B112" s="150" t="s">
        <v>690</v>
      </c>
      <c r="C112" s="121"/>
      <c r="D112" s="121"/>
      <c r="E112" s="204"/>
      <c r="F112" s="205"/>
      <c r="G112" s="121"/>
      <c r="H112" s="41"/>
      <c r="I112" s="206"/>
      <c r="J112" s="205"/>
      <c r="K112" s="205"/>
      <c r="L112" s="207">
        <f t="shared" si="11"/>
        <v>0</v>
      </c>
      <c r="M112" s="109">
        <f t="shared" si="12"/>
        <v>0</v>
      </c>
      <c r="N112" s="8">
        <f t="shared" si="10"/>
        <v>0</v>
      </c>
      <c r="O112" s="109"/>
    </row>
    <row r="113" spans="2:15" ht="26.5" x14ac:dyDescent="0.35">
      <c r="B113" s="242" t="str">
        <f>+'CLIN Detail list'!P412</f>
        <v>8.6    Hardware Installation and Acceptance (Mons &amp; Lago Patria)</v>
      </c>
      <c r="C113" s="127"/>
      <c r="D113" s="127"/>
      <c r="E113" s="156"/>
      <c r="F113" s="127"/>
      <c r="G113" s="127"/>
      <c r="H113" s="128"/>
      <c r="I113" s="164"/>
      <c r="J113" s="157"/>
      <c r="K113" s="157"/>
      <c r="L113" s="159"/>
      <c r="M113" s="161"/>
      <c r="N113" s="125">
        <f>SUBTOTAL(9,N114:N133)</f>
        <v>0</v>
      </c>
      <c r="O113" s="8"/>
    </row>
    <row r="114" spans="2:15" x14ac:dyDescent="0.35">
      <c r="B114" s="149" t="s">
        <v>948</v>
      </c>
      <c r="C114" s="121"/>
      <c r="D114" s="121"/>
      <c r="E114" s="204"/>
      <c r="F114" s="121"/>
      <c r="G114" s="121"/>
      <c r="H114" s="41"/>
      <c r="I114" s="165"/>
      <c r="J114" s="163"/>
      <c r="K114" s="163"/>
      <c r="L114" s="207">
        <f t="shared" ref="L114" si="13">(F114*I114)+(G114*J114)*(H114*K114)</f>
        <v>0</v>
      </c>
      <c r="M114" s="109">
        <f t="shared" ref="M114" si="14">L114*$R$4</f>
        <v>0</v>
      </c>
      <c r="N114" s="8">
        <f>M114+L114</f>
        <v>0</v>
      </c>
      <c r="O114" s="109"/>
    </row>
    <row r="115" spans="2:15" x14ac:dyDescent="0.35">
      <c r="B115" s="150" t="s">
        <v>949</v>
      </c>
      <c r="C115" s="121"/>
      <c r="D115" s="121"/>
      <c r="E115" s="204"/>
      <c r="F115" s="205"/>
      <c r="G115" s="121"/>
      <c r="H115" s="41"/>
      <c r="I115" s="206"/>
      <c r="J115" s="205"/>
      <c r="K115" s="205"/>
      <c r="L115" s="207">
        <f t="shared" si="11"/>
        <v>0</v>
      </c>
      <c r="M115" s="109">
        <f t="shared" si="12"/>
        <v>0</v>
      </c>
      <c r="N115" s="8">
        <f t="shared" ref="N115:N133" si="15">M115+L115</f>
        <v>0</v>
      </c>
      <c r="O115" s="109"/>
    </row>
    <row r="116" spans="2:15" x14ac:dyDescent="0.35">
      <c r="B116" s="150" t="s">
        <v>950</v>
      </c>
      <c r="C116" s="121"/>
      <c r="D116" s="121"/>
      <c r="E116" s="204"/>
      <c r="F116" s="205"/>
      <c r="G116" s="121"/>
      <c r="H116" s="41"/>
      <c r="I116" s="206"/>
      <c r="J116" s="205"/>
      <c r="K116" s="205"/>
      <c r="L116" s="207">
        <f t="shared" si="11"/>
        <v>0</v>
      </c>
      <c r="M116" s="109">
        <f t="shared" si="12"/>
        <v>0</v>
      </c>
      <c r="N116" s="8">
        <f t="shared" si="15"/>
        <v>0</v>
      </c>
      <c r="O116" s="109"/>
    </row>
    <row r="117" spans="2:15" x14ac:dyDescent="0.35">
      <c r="B117" s="150" t="s">
        <v>951</v>
      </c>
      <c r="C117" s="121"/>
      <c r="D117" s="121"/>
      <c r="E117" s="204"/>
      <c r="F117" s="205"/>
      <c r="G117" s="121"/>
      <c r="H117" s="41"/>
      <c r="I117" s="206"/>
      <c r="J117" s="205"/>
      <c r="K117" s="205"/>
      <c r="L117" s="207">
        <f t="shared" si="11"/>
        <v>0</v>
      </c>
      <c r="M117" s="109">
        <f t="shared" si="12"/>
        <v>0</v>
      </c>
      <c r="N117" s="8">
        <f t="shared" si="15"/>
        <v>0</v>
      </c>
      <c r="O117" s="109"/>
    </row>
    <row r="118" spans="2:15" x14ac:dyDescent="0.35">
      <c r="B118" s="150" t="s">
        <v>952</v>
      </c>
      <c r="C118" s="121"/>
      <c r="D118" s="121"/>
      <c r="E118" s="204"/>
      <c r="F118" s="205"/>
      <c r="G118" s="121"/>
      <c r="H118" s="41"/>
      <c r="I118" s="206"/>
      <c r="J118" s="205"/>
      <c r="K118" s="205"/>
      <c r="L118" s="207">
        <f t="shared" si="11"/>
        <v>0</v>
      </c>
      <c r="M118" s="109">
        <f t="shared" si="12"/>
        <v>0</v>
      </c>
      <c r="N118" s="8">
        <f t="shared" si="15"/>
        <v>0</v>
      </c>
      <c r="O118" s="109"/>
    </row>
    <row r="119" spans="2:15" x14ac:dyDescent="0.35">
      <c r="B119" s="150" t="s">
        <v>953</v>
      </c>
      <c r="C119" s="121"/>
      <c r="D119" s="121"/>
      <c r="E119" s="204"/>
      <c r="F119" s="205"/>
      <c r="G119" s="121"/>
      <c r="H119" s="41"/>
      <c r="I119" s="206"/>
      <c r="J119" s="205"/>
      <c r="K119" s="205"/>
      <c r="L119" s="207">
        <f>SUMPRODUCT(CLIN1_Material11[[#This Row],[Quantity 2020]:[Quantity 2022]],CLIN1_Material11[[#This Row],[Unit cost 2020]:[Unit cost 2022]])</f>
        <v>0</v>
      </c>
      <c r="M119" s="9">
        <f t="shared" si="9"/>
        <v>0</v>
      </c>
      <c r="N119" s="8">
        <f t="shared" si="15"/>
        <v>0</v>
      </c>
      <c r="O119" s="109"/>
    </row>
    <row r="120" spans="2:15" x14ac:dyDescent="0.35">
      <c r="B120" s="150" t="s">
        <v>954</v>
      </c>
      <c r="C120" s="121"/>
      <c r="D120" s="121"/>
      <c r="E120" s="204"/>
      <c r="F120" s="205"/>
      <c r="G120" s="121"/>
      <c r="H120" s="41"/>
      <c r="I120" s="206"/>
      <c r="J120" s="205"/>
      <c r="K120" s="205"/>
      <c r="L120" s="207">
        <f>SUMPRODUCT(CLIN1_Material11[[#This Row],[Quantity 2020]:[Quantity 2022]],CLIN1_Material11[[#This Row],[Unit cost 2020]:[Unit cost 2022]])</f>
        <v>0</v>
      </c>
      <c r="M120" s="9">
        <f t="shared" si="9"/>
        <v>0</v>
      </c>
      <c r="N120" s="8">
        <f t="shared" si="15"/>
        <v>0</v>
      </c>
      <c r="O120" s="109"/>
    </row>
    <row r="121" spans="2:15" x14ac:dyDescent="0.35">
      <c r="B121" s="150" t="s">
        <v>955</v>
      </c>
      <c r="C121" s="121"/>
      <c r="D121" s="121"/>
      <c r="E121" s="204"/>
      <c r="F121" s="205"/>
      <c r="G121" s="121"/>
      <c r="H121" s="41"/>
      <c r="I121" s="206"/>
      <c r="J121" s="205"/>
      <c r="K121" s="205"/>
      <c r="L121" s="207">
        <f>SUMPRODUCT(CLIN1_Material11[[#This Row],[Quantity 2020]:[Quantity 2022]],CLIN1_Material11[[#This Row],[Unit cost 2020]:[Unit cost 2022]])</f>
        <v>0</v>
      </c>
      <c r="M121" s="9">
        <f t="shared" si="9"/>
        <v>0</v>
      </c>
      <c r="N121" s="8">
        <f t="shared" si="15"/>
        <v>0</v>
      </c>
      <c r="O121" s="109"/>
    </row>
    <row r="122" spans="2:15" x14ac:dyDescent="0.35">
      <c r="B122" s="150" t="s">
        <v>956</v>
      </c>
      <c r="C122" s="121"/>
      <c r="D122" s="121"/>
      <c r="E122" s="204"/>
      <c r="F122" s="205"/>
      <c r="G122" s="121"/>
      <c r="H122" s="41"/>
      <c r="I122" s="206"/>
      <c r="J122" s="205"/>
      <c r="K122" s="205"/>
      <c r="L122" s="207">
        <f>SUMPRODUCT(CLIN1_Material11[[#This Row],[Quantity 2020]:[Quantity 2022]],CLIN1_Material11[[#This Row],[Unit cost 2020]:[Unit cost 2022]])</f>
        <v>0</v>
      </c>
      <c r="M122" s="9">
        <f t="shared" si="9"/>
        <v>0</v>
      </c>
      <c r="N122" s="8">
        <f t="shared" si="15"/>
        <v>0</v>
      </c>
      <c r="O122" s="109"/>
    </row>
    <row r="123" spans="2:15" x14ac:dyDescent="0.35">
      <c r="B123" s="150" t="s">
        <v>957</v>
      </c>
      <c r="C123" s="121"/>
      <c r="D123" s="121"/>
      <c r="E123" s="204"/>
      <c r="F123" s="205"/>
      <c r="G123" s="121"/>
      <c r="H123" s="41"/>
      <c r="I123" s="206"/>
      <c r="J123" s="205"/>
      <c r="K123" s="205"/>
      <c r="L123" s="207">
        <f>SUMPRODUCT(CLIN1_Material11[[#This Row],[Quantity 2020]:[Quantity 2022]],CLIN1_Material11[[#This Row],[Unit cost 2020]:[Unit cost 2022]])</f>
        <v>0</v>
      </c>
      <c r="M123" s="9">
        <f t="shared" si="9"/>
        <v>0</v>
      </c>
      <c r="N123" s="8">
        <f t="shared" si="15"/>
        <v>0</v>
      </c>
      <c r="O123" s="109"/>
    </row>
    <row r="124" spans="2:15" x14ac:dyDescent="0.35">
      <c r="B124" s="150" t="s">
        <v>958</v>
      </c>
      <c r="C124" s="121"/>
      <c r="D124" s="121"/>
      <c r="E124" s="204"/>
      <c r="F124" s="205"/>
      <c r="G124" s="121"/>
      <c r="H124" s="41"/>
      <c r="I124" s="206"/>
      <c r="J124" s="205"/>
      <c r="K124" s="205"/>
      <c r="L124" s="207">
        <f>SUMPRODUCT(CLIN1_Material11[[#This Row],[Quantity 2020]:[Quantity 2022]],CLIN1_Material11[[#This Row],[Unit cost 2020]:[Unit cost 2022]])</f>
        <v>0</v>
      </c>
      <c r="M124" s="9">
        <f t="shared" si="9"/>
        <v>0</v>
      </c>
      <c r="N124" s="8">
        <f t="shared" si="15"/>
        <v>0</v>
      </c>
      <c r="O124" s="109"/>
    </row>
    <row r="125" spans="2:15" x14ac:dyDescent="0.35">
      <c r="B125" s="150" t="s">
        <v>959</v>
      </c>
      <c r="C125" s="121"/>
      <c r="D125" s="121"/>
      <c r="E125" s="204"/>
      <c r="F125" s="205"/>
      <c r="G125" s="121"/>
      <c r="H125" s="41"/>
      <c r="I125" s="206"/>
      <c r="J125" s="205"/>
      <c r="K125" s="205"/>
      <c r="L125" s="207">
        <f>SUMPRODUCT(CLIN1_Material11[[#This Row],[Quantity 2020]:[Quantity 2022]],CLIN1_Material11[[#This Row],[Unit cost 2020]:[Unit cost 2022]])</f>
        <v>0</v>
      </c>
      <c r="M125" s="9">
        <f t="shared" si="9"/>
        <v>0</v>
      </c>
      <c r="N125" s="8">
        <f t="shared" si="15"/>
        <v>0</v>
      </c>
      <c r="O125" s="109"/>
    </row>
    <row r="126" spans="2:15" x14ac:dyDescent="0.35">
      <c r="B126" s="150" t="s">
        <v>960</v>
      </c>
      <c r="C126" s="121"/>
      <c r="D126" s="121"/>
      <c r="E126" s="204"/>
      <c r="F126" s="205"/>
      <c r="G126" s="121"/>
      <c r="H126" s="41"/>
      <c r="I126" s="206"/>
      <c r="J126" s="205"/>
      <c r="K126" s="205"/>
      <c r="L126" s="207">
        <f>SUMPRODUCT(CLIN1_Material11[[#This Row],[Quantity 2020]:[Quantity 2022]],CLIN1_Material11[[#This Row],[Unit cost 2020]:[Unit cost 2022]])</f>
        <v>0</v>
      </c>
      <c r="M126" s="9">
        <f t="shared" si="9"/>
        <v>0</v>
      </c>
      <c r="N126" s="8">
        <f t="shared" si="15"/>
        <v>0</v>
      </c>
      <c r="O126" s="109"/>
    </row>
    <row r="127" spans="2:15" x14ac:dyDescent="0.35">
      <c r="B127" s="150" t="s">
        <v>961</v>
      </c>
      <c r="C127" s="121"/>
      <c r="D127" s="121"/>
      <c r="E127" s="204"/>
      <c r="F127" s="205"/>
      <c r="G127" s="121"/>
      <c r="H127" s="41"/>
      <c r="I127" s="206"/>
      <c r="J127" s="205"/>
      <c r="K127" s="205"/>
      <c r="L127" s="207">
        <f>SUMPRODUCT(CLIN1_Material11[[#This Row],[Quantity 2020]:[Quantity 2022]],CLIN1_Material11[[#This Row],[Unit cost 2020]:[Unit cost 2022]])</f>
        <v>0</v>
      </c>
      <c r="M127" s="9">
        <f t="shared" si="9"/>
        <v>0</v>
      </c>
      <c r="N127" s="8">
        <f t="shared" si="15"/>
        <v>0</v>
      </c>
      <c r="O127" s="109"/>
    </row>
    <row r="128" spans="2:15" x14ac:dyDescent="0.35">
      <c r="B128" s="150" t="s">
        <v>962</v>
      </c>
      <c r="C128" s="121"/>
      <c r="D128" s="121"/>
      <c r="E128" s="204"/>
      <c r="F128" s="205"/>
      <c r="G128" s="121"/>
      <c r="H128" s="41"/>
      <c r="I128" s="206"/>
      <c r="J128" s="205"/>
      <c r="K128" s="205"/>
      <c r="L128" s="207">
        <f>SUMPRODUCT(CLIN1_Material11[[#This Row],[Quantity 2020]:[Quantity 2022]],CLIN1_Material11[[#This Row],[Unit cost 2020]:[Unit cost 2022]])</f>
        <v>0</v>
      </c>
      <c r="M128" s="9">
        <f t="shared" si="9"/>
        <v>0</v>
      </c>
      <c r="N128" s="8">
        <f t="shared" si="15"/>
        <v>0</v>
      </c>
      <c r="O128" s="109"/>
    </row>
    <row r="129" spans="2:15" x14ac:dyDescent="0.35">
      <c r="B129" s="150" t="s">
        <v>963</v>
      </c>
      <c r="C129" s="121"/>
      <c r="D129" s="121"/>
      <c r="E129" s="204"/>
      <c r="F129" s="205"/>
      <c r="G129" s="121"/>
      <c r="H129" s="41"/>
      <c r="I129" s="206"/>
      <c r="J129" s="205"/>
      <c r="K129" s="205"/>
      <c r="L129" s="207">
        <f t="shared" ref="L129:L131" si="16">(F129*I129)+(G129*J129)*(H129*K129)</f>
        <v>0</v>
      </c>
      <c r="M129" s="109">
        <f t="shared" ref="M129:M131" si="17">L129*$R$4</f>
        <v>0</v>
      </c>
      <c r="N129" s="8">
        <f t="shared" si="15"/>
        <v>0</v>
      </c>
      <c r="O129" s="109"/>
    </row>
    <row r="130" spans="2:15" x14ac:dyDescent="0.35">
      <c r="B130" s="150" t="s">
        <v>964</v>
      </c>
      <c r="C130" s="121"/>
      <c r="D130" s="121"/>
      <c r="E130" s="204"/>
      <c r="F130" s="205"/>
      <c r="G130" s="121"/>
      <c r="H130" s="41"/>
      <c r="I130" s="206"/>
      <c r="J130" s="205"/>
      <c r="K130" s="205"/>
      <c r="L130" s="207">
        <f t="shared" si="16"/>
        <v>0</v>
      </c>
      <c r="M130" s="109">
        <f t="shared" si="17"/>
        <v>0</v>
      </c>
      <c r="N130" s="8">
        <f t="shared" si="15"/>
        <v>0</v>
      </c>
      <c r="O130" s="109"/>
    </row>
    <row r="131" spans="2:15" x14ac:dyDescent="0.35">
      <c r="B131" s="150" t="s">
        <v>965</v>
      </c>
      <c r="C131" s="121"/>
      <c r="D131" s="121"/>
      <c r="E131" s="204"/>
      <c r="F131" s="205"/>
      <c r="G131" s="121"/>
      <c r="H131" s="41"/>
      <c r="I131" s="206"/>
      <c r="J131" s="205"/>
      <c r="K131" s="205"/>
      <c r="L131" s="207">
        <f t="shared" si="16"/>
        <v>0</v>
      </c>
      <c r="M131" s="109">
        <f t="shared" si="17"/>
        <v>0</v>
      </c>
      <c r="N131" s="8">
        <f t="shared" si="15"/>
        <v>0</v>
      </c>
      <c r="O131" s="109"/>
    </row>
    <row r="132" spans="2:15" x14ac:dyDescent="0.35">
      <c r="B132" s="150" t="s">
        <v>966</v>
      </c>
      <c r="C132" s="121"/>
      <c r="D132" s="121"/>
      <c r="E132" s="204"/>
      <c r="F132" s="205"/>
      <c r="G132" s="121"/>
      <c r="H132" s="41"/>
      <c r="I132" s="206"/>
      <c r="J132" s="205"/>
      <c r="K132" s="205"/>
      <c r="L132" s="207">
        <f>SUMPRODUCT(CLIN1_Material11[[#This Row],[Quantity 2020]:[Quantity 2022]],CLIN1_Material11[[#This Row],[Unit cost 2020]:[Unit cost 2022]])</f>
        <v>0</v>
      </c>
      <c r="M132" s="9">
        <f t="shared" si="9"/>
        <v>0</v>
      </c>
      <c r="N132" s="8">
        <f t="shared" si="15"/>
        <v>0</v>
      </c>
      <c r="O132" s="109"/>
    </row>
    <row r="133" spans="2:15" x14ac:dyDescent="0.35">
      <c r="B133" s="150" t="s">
        <v>967</v>
      </c>
      <c r="C133" s="121"/>
      <c r="D133" s="121"/>
      <c r="E133" s="204"/>
      <c r="F133" s="205"/>
      <c r="G133" s="121"/>
      <c r="H133" s="41"/>
      <c r="I133" s="206"/>
      <c r="J133" s="205"/>
      <c r="K133" s="205"/>
      <c r="L133" s="207">
        <f>SUMPRODUCT(CLIN1_Material11[[#This Row],[Quantity 2020]:[Quantity 2022]],CLIN1_Material11[[#This Row],[Unit cost 2020]:[Unit cost 2022]])</f>
        <v>0</v>
      </c>
      <c r="M133" s="9">
        <f t="shared" si="9"/>
        <v>0</v>
      </c>
      <c r="N133" s="8">
        <f t="shared" si="15"/>
        <v>0</v>
      </c>
      <c r="O133" s="109"/>
    </row>
    <row r="134" spans="2:15" x14ac:dyDescent="0.35">
      <c r="B134" s="150"/>
      <c r="C134" s="121"/>
      <c r="D134" s="121"/>
      <c r="E134" s="204"/>
      <c r="F134" s="205"/>
      <c r="G134" s="121"/>
      <c r="H134" s="41"/>
      <c r="I134" s="206"/>
      <c r="J134" s="205"/>
      <c r="K134" s="205"/>
      <c r="L134" s="207"/>
      <c r="M134" s="9"/>
      <c r="O134" s="109"/>
    </row>
    <row r="135" spans="2:15" x14ac:dyDescent="0.35">
      <c r="B135" s="154"/>
      <c r="E135" s="51"/>
      <c r="I135" s="9"/>
      <c r="J135" s="9"/>
      <c r="K135" s="9"/>
      <c r="L135" s="9"/>
      <c r="M135" s="9"/>
      <c r="O135" s="8"/>
    </row>
    <row r="136" spans="2:15" x14ac:dyDescent="0.35">
      <c r="B136" t="s">
        <v>65</v>
      </c>
      <c r="F136" s="181"/>
      <c r="I136" s="181"/>
      <c r="J136" s="181"/>
      <c r="K136" s="181"/>
      <c r="L136" s="10">
        <f>SUBTOTAL(9,L7:L134)</f>
        <v>0</v>
      </c>
      <c r="M136" s="10">
        <f>SUBTOTAL(9,M7:M134)</f>
        <v>0</v>
      </c>
      <c r="N136" s="10">
        <f>SUBTOTAL(9,N7:N134)</f>
        <v>0</v>
      </c>
      <c r="O136" s="181"/>
    </row>
  </sheetData>
  <mergeCells count="1">
    <mergeCell ref="Q3:R3"/>
  </mergeCells>
  <dataValidations disablePrompts="1" count="1">
    <dataValidation type="list" allowBlank="1" showInputMessage="1" showErrorMessage="1" sqref="B135 B5">
      <formula1>#REF!</formula1>
    </dataValidation>
  </dataValidations>
  <pageMargins left="0.7" right="0.7" top="0.75" bottom="0.75" header="0.3" footer="0.3"/>
  <ignoredErrors>
    <ignoredError sqref="L132:M133 N7:N8 L9:L91 L93:M99 L119:M128 N29 N50 N71" calculatedColumn="1"/>
  </ignoredErrors>
  <drawing r:id="rId1"/>
  <legacy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'NATO member currencies'!$A$1:$A$18</xm:f>
          </x14:formula1>
          <xm:sqref>E5:E134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P419"/>
  <sheetViews>
    <sheetView workbookViewId="0">
      <pane ySplit="4" topLeftCell="A5" activePane="bottomLeft" state="frozen"/>
      <selection activeCell="D21" sqref="C21:D21"/>
      <selection pane="bottomLeft" activeCell="L396" sqref="L396"/>
    </sheetView>
  </sheetViews>
  <sheetFormatPr defaultRowHeight="14.5" x14ac:dyDescent="0.35"/>
  <cols>
    <col min="1" max="1" width="1.6328125" customWidth="1"/>
    <col min="2" max="2" width="56.36328125" customWidth="1"/>
    <col min="3" max="3" width="27" customWidth="1"/>
    <col min="4" max="4" width="10.90625" customWidth="1"/>
    <col min="5" max="5" width="9.90625" customWidth="1"/>
    <col min="6" max="6" width="11.36328125" customWidth="1"/>
    <col min="7" max="7" width="14" customWidth="1"/>
    <col min="8" max="8" width="17" customWidth="1"/>
    <col min="9" max="9" width="12.90625" customWidth="1"/>
    <col min="10" max="10" width="12.08984375" bestFit="1" customWidth="1"/>
    <col min="11" max="11" width="15.90625" customWidth="1"/>
    <col min="12" max="12" width="16" customWidth="1"/>
  </cols>
  <sheetData>
    <row r="1" spans="2:16" ht="15.5" x14ac:dyDescent="0.35">
      <c r="B1" s="171" t="s">
        <v>240</v>
      </c>
    </row>
    <row r="2" spans="2:16" ht="15.5" x14ac:dyDescent="0.35">
      <c r="B2" s="172"/>
    </row>
    <row r="3" spans="2:16" ht="81.75" customHeight="1" x14ac:dyDescent="0.35">
      <c r="B3" s="101" t="s">
        <v>170</v>
      </c>
      <c r="C3" s="101"/>
      <c r="D3" s="101"/>
      <c r="E3" s="101" t="s">
        <v>72</v>
      </c>
      <c r="F3" s="101" t="s">
        <v>73</v>
      </c>
      <c r="G3" s="101" t="s">
        <v>74</v>
      </c>
      <c r="H3" s="101" t="s">
        <v>150</v>
      </c>
      <c r="I3" s="101" t="s">
        <v>75</v>
      </c>
      <c r="J3" s="101" t="s">
        <v>76</v>
      </c>
      <c r="K3" s="101" t="s">
        <v>156</v>
      </c>
      <c r="L3" s="101" t="s">
        <v>166</v>
      </c>
      <c r="M3" s="101" t="s">
        <v>167</v>
      </c>
      <c r="O3" s="277" t="s">
        <v>95</v>
      </c>
      <c r="P3" s="277"/>
    </row>
    <row r="4" spans="2:16" s="2" customFormat="1" ht="29" x14ac:dyDescent="0.35">
      <c r="B4" s="3" t="s">
        <v>15</v>
      </c>
      <c r="C4" s="3" t="s">
        <v>92</v>
      </c>
      <c r="D4" s="3" t="s">
        <v>0</v>
      </c>
      <c r="E4" s="3" t="s">
        <v>7</v>
      </c>
      <c r="F4" s="3" t="s">
        <v>8</v>
      </c>
      <c r="G4" s="3" t="s">
        <v>9</v>
      </c>
      <c r="H4" s="3" t="s">
        <v>59</v>
      </c>
      <c r="I4" s="37" t="s">
        <v>10</v>
      </c>
      <c r="J4" s="37" t="s">
        <v>164</v>
      </c>
      <c r="K4" s="106" t="s">
        <v>2</v>
      </c>
      <c r="L4" s="107" t="s">
        <v>165</v>
      </c>
      <c r="M4" s="107" t="s">
        <v>5</v>
      </c>
      <c r="O4" s="105" t="s">
        <v>2</v>
      </c>
      <c r="P4" s="119"/>
    </row>
    <row r="5" spans="2:16" s="2" customFormat="1" x14ac:dyDescent="0.35">
      <c r="B5" s="3" t="s">
        <v>692</v>
      </c>
      <c r="C5" s="3"/>
      <c r="D5" s="211"/>
      <c r="E5" s="3"/>
      <c r="F5" s="3"/>
      <c r="G5" s="3"/>
      <c r="H5" s="37"/>
      <c r="I5" s="37"/>
      <c r="J5" s="37"/>
      <c r="K5" s="106"/>
      <c r="L5" s="106"/>
      <c r="M5" s="106"/>
      <c r="O5" s="105"/>
      <c r="P5" s="119"/>
    </row>
    <row r="6" spans="2:16" s="2" customFormat="1" x14ac:dyDescent="0.35">
      <c r="B6" s="148" t="str">
        <f>+'CLIN Detail list'!P7</f>
        <v>WP 5, 8, 9    GRAND TOTAL</v>
      </c>
      <c r="C6" s="127"/>
      <c r="D6" s="135"/>
      <c r="E6" s="127"/>
      <c r="F6" s="127"/>
      <c r="G6" s="127"/>
      <c r="H6" s="158"/>
      <c r="I6" s="158"/>
      <c r="J6" s="166"/>
      <c r="K6" s="160"/>
      <c r="L6" s="233">
        <f>SUBTOTAL(9,L7:L417)</f>
        <v>0</v>
      </c>
      <c r="M6" s="106"/>
      <c r="O6" s="105"/>
      <c r="P6" s="119"/>
    </row>
    <row r="7" spans="2:16" x14ac:dyDescent="0.35">
      <c r="B7" s="148" t="str">
        <f>+'CLIN Detail list'!P8</f>
        <v>WP 5    IKM Tool Evolution</v>
      </c>
      <c r="C7" s="127"/>
      <c r="D7" s="135"/>
      <c r="E7" s="127"/>
      <c r="F7" s="127"/>
      <c r="G7" s="127"/>
      <c r="H7" s="158"/>
      <c r="I7" s="158"/>
      <c r="J7" s="166"/>
      <c r="K7" s="160"/>
      <c r="L7" s="233">
        <f>SUBTOTAL(9,L8:L404)</f>
        <v>0</v>
      </c>
      <c r="M7" s="8"/>
    </row>
    <row r="8" spans="2:16" x14ac:dyDescent="0.35">
      <c r="B8" s="148" t="str">
        <f>+'CLIN Detail list'!P9</f>
        <v>5.1    Project Management</v>
      </c>
      <c r="C8" s="127"/>
      <c r="D8" s="135"/>
      <c r="E8" s="127"/>
      <c r="F8" s="127"/>
      <c r="G8" s="127"/>
      <c r="H8" s="158"/>
      <c r="I8" s="158"/>
      <c r="J8" s="166"/>
      <c r="K8" s="160"/>
      <c r="L8" s="233">
        <f>SUBTOTAL(9,L9:L22)</f>
        <v>0</v>
      </c>
      <c r="M8" s="8"/>
    </row>
    <row r="9" spans="2:16" x14ac:dyDescent="0.35">
      <c r="B9" s="153" t="str">
        <f>+'CLIN Detail list'!P10</f>
        <v>5.1.1    Project Management Office (PMO)</v>
      </c>
      <c r="C9" s="121" t="s">
        <v>98</v>
      </c>
      <c r="D9" s="120" t="s">
        <v>26</v>
      </c>
      <c r="E9" s="121"/>
      <c r="F9" s="121"/>
      <c r="G9" s="121"/>
      <c r="H9" s="167"/>
      <c r="I9" s="167"/>
      <c r="J9" s="8">
        <f t="shared" ref="J9:J12" si="0">(E9*F9*H9)+(F9*G9*I9*E9)</f>
        <v>0</v>
      </c>
      <c r="K9" s="8">
        <f t="shared" ref="K9:K12" si="1">J9*$P$4</f>
        <v>0</v>
      </c>
      <c r="L9" s="8">
        <f>K9+J9</f>
        <v>0</v>
      </c>
      <c r="M9" s="8"/>
    </row>
    <row r="10" spans="2:16" x14ac:dyDescent="0.35">
      <c r="B10" s="153" t="str">
        <f>+'CLIN Detail list'!P11</f>
        <v>5.1.2    Project Management Plan</v>
      </c>
      <c r="C10" s="121" t="s">
        <v>98</v>
      </c>
      <c r="D10" s="120" t="s">
        <v>26</v>
      </c>
      <c r="E10" s="121"/>
      <c r="F10" s="121"/>
      <c r="G10" s="121"/>
      <c r="H10" s="167"/>
      <c r="I10" s="167"/>
      <c r="J10" s="8">
        <f t="shared" si="0"/>
        <v>0</v>
      </c>
      <c r="K10" s="8">
        <f t="shared" si="1"/>
        <v>0</v>
      </c>
      <c r="L10" s="8">
        <f t="shared" ref="L10:L41" si="2">K10+J10</f>
        <v>0</v>
      </c>
      <c r="M10" s="8"/>
    </row>
    <row r="11" spans="2:16" x14ac:dyDescent="0.35">
      <c r="B11" s="153" t="str">
        <f>+'CLIN Detail list'!P12</f>
        <v>5.1.3    Project Master Schedule (PMS)</v>
      </c>
      <c r="C11" s="121" t="s">
        <v>98</v>
      </c>
      <c r="D11" s="120" t="s">
        <v>26</v>
      </c>
      <c r="E11" s="121"/>
      <c r="F11" s="121"/>
      <c r="G11" s="121"/>
      <c r="H11" s="167"/>
      <c r="I11" s="167"/>
      <c r="J11" s="8">
        <f t="shared" si="0"/>
        <v>0</v>
      </c>
      <c r="K11" s="8">
        <f t="shared" si="1"/>
        <v>0</v>
      </c>
      <c r="L11" s="8">
        <f t="shared" si="2"/>
        <v>0</v>
      </c>
      <c r="M11" s="8"/>
    </row>
    <row r="12" spans="2:16" x14ac:dyDescent="0.35">
      <c r="B12" s="153" t="str">
        <f>+'CLIN Detail list'!P13</f>
        <v>5.1.4    Project Work Breakdown Structure (WBS)</v>
      </c>
      <c r="C12" s="121" t="s">
        <v>98</v>
      </c>
      <c r="D12" s="120" t="s">
        <v>26</v>
      </c>
      <c r="E12" s="121"/>
      <c r="F12" s="121"/>
      <c r="G12" s="121"/>
      <c r="H12" s="167"/>
      <c r="I12" s="167"/>
      <c r="J12" s="8">
        <f t="shared" si="0"/>
        <v>0</v>
      </c>
      <c r="K12" s="8">
        <f t="shared" si="1"/>
        <v>0</v>
      </c>
      <c r="L12" s="8">
        <f t="shared" si="2"/>
        <v>0</v>
      </c>
      <c r="M12" s="8"/>
    </row>
    <row r="13" spans="2:16" x14ac:dyDescent="0.35">
      <c r="B13" s="153" t="str">
        <f>+'CLIN Detail list'!P14</f>
        <v>5.1.5    RAID Log</v>
      </c>
      <c r="C13" s="121" t="s">
        <v>98</v>
      </c>
      <c r="D13" s="120" t="s">
        <v>26</v>
      </c>
      <c r="E13" s="121"/>
      <c r="F13" s="121"/>
      <c r="G13" s="121"/>
      <c r="H13" s="167"/>
      <c r="I13" s="167"/>
      <c r="J13" s="8">
        <f t="shared" ref="J13:J22" si="3">(E13*F13*H13)+(F13*G13*I13*E13)</f>
        <v>0</v>
      </c>
      <c r="K13" s="8">
        <f t="shared" ref="K13:K22" si="4">J13*$P$4</f>
        <v>0</v>
      </c>
      <c r="L13" s="8">
        <f t="shared" si="2"/>
        <v>0</v>
      </c>
      <c r="M13" s="8"/>
    </row>
    <row r="14" spans="2:16" x14ac:dyDescent="0.35">
      <c r="B14" s="153" t="str">
        <f>+'CLIN Detail list'!P15</f>
        <v>5.1.6    Lessons Identified/Learned Log</v>
      </c>
      <c r="C14" s="121" t="s">
        <v>98</v>
      </c>
      <c r="D14" s="120" t="s">
        <v>26</v>
      </c>
      <c r="E14" s="121"/>
      <c r="F14" s="121"/>
      <c r="G14" s="121"/>
      <c r="H14" s="167"/>
      <c r="I14" s="167"/>
      <c r="J14" s="8">
        <f t="shared" si="3"/>
        <v>0</v>
      </c>
      <c r="K14" s="8">
        <f t="shared" si="4"/>
        <v>0</v>
      </c>
      <c r="L14" s="8">
        <f t="shared" si="2"/>
        <v>0</v>
      </c>
      <c r="M14" s="8"/>
    </row>
    <row r="15" spans="2:16" x14ac:dyDescent="0.35">
      <c r="B15" s="153" t="str">
        <f>+'CLIN Detail list'!P16</f>
        <v>5.1.7    Communication Plan</v>
      </c>
      <c r="C15" s="121" t="s">
        <v>98</v>
      </c>
      <c r="D15" s="120" t="s">
        <v>26</v>
      </c>
      <c r="E15" s="121"/>
      <c r="F15" s="121"/>
      <c r="G15" s="121"/>
      <c r="H15" s="167"/>
      <c r="I15" s="167"/>
      <c r="J15" s="8">
        <f t="shared" si="3"/>
        <v>0</v>
      </c>
      <c r="K15" s="8">
        <f t="shared" si="4"/>
        <v>0</v>
      </c>
      <c r="L15" s="8">
        <f t="shared" si="2"/>
        <v>0</v>
      </c>
      <c r="M15" s="8"/>
    </row>
    <row r="16" spans="2:16" x14ac:dyDescent="0.35">
      <c r="B16" s="153" t="str">
        <f>+'CLIN Detail list'!P17</f>
        <v>5.1.8    Issues &amp; Risk Log</v>
      </c>
      <c r="C16" s="121" t="s">
        <v>98</v>
      </c>
      <c r="D16" s="120" t="s">
        <v>26</v>
      </c>
      <c r="E16" s="121"/>
      <c r="F16" s="121"/>
      <c r="G16" s="121"/>
      <c r="H16" s="167"/>
      <c r="I16" s="167"/>
      <c r="J16" s="8">
        <f t="shared" si="3"/>
        <v>0</v>
      </c>
      <c r="K16" s="8">
        <f t="shared" si="4"/>
        <v>0</v>
      </c>
      <c r="L16" s="8">
        <f t="shared" si="2"/>
        <v>0</v>
      </c>
      <c r="M16" s="8"/>
    </row>
    <row r="17" spans="2:13" x14ac:dyDescent="0.35">
      <c r="B17" s="153" t="str">
        <f>+'CLIN Detail list'!P18</f>
        <v>5.1.9    Project Meeting Website</v>
      </c>
      <c r="C17" s="121" t="s">
        <v>98</v>
      </c>
      <c r="D17" s="120" t="s">
        <v>26</v>
      </c>
      <c r="E17" s="121"/>
      <c r="F17" s="121"/>
      <c r="G17" s="121"/>
      <c r="H17" s="167"/>
      <c r="I17" s="167"/>
      <c r="J17" s="8">
        <f t="shared" si="3"/>
        <v>0</v>
      </c>
      <c r="K17" s="8">
        <f t="shared" si="4"/>
        <v>0</v>
      </c>
      <c r="L17" s="8">
        <f t="shared" si="2"/>
        <v>0</v>
      </c>
      <c r="M17" s="8"/>
    </row>
    <row r="18" spans="2:13" x14ac:dyDescent="0.35">
      <c r="B18" s="153" t="str">
        <f>+'CLIN Detail list'!P19</f>
        <v>5.1.10    Configuration Management Database</v>
      </c>
      <c r="C18" s="121" t="s">
        <v>98</v>
      </c>
      <c r="D18" s="120" t="s">
        <v>26</v>
      </c>
      <c r="E18" s="121"/>
      <c r="F18" s="121"/>
      <c r="G18" s="121"/>
      <c r="H18" s="167"/>
      <c r="I18" s="167"/>
      <c r="J18" s="8">
        <f t="shared" si="3"/>
        <v>0</v>
      </c>
      <c r="K18" s="8">
        <f t="shared" si="4"/>
        <v>0</v>
      </c>
      <c r="L18" s="8">
        <f t="shared" si="2"/>
        <v>0</v>
      </c>
      <c r="M18" s="8"/>
    </row>
    <row r="19" spans="2:13" x14ac:dyDescent="0.35">
      <c r="B19" s="153" t="str">
        <f>+'CLIN Detail list'!P20</f>
        <v>5.1.11    System Design</v>
      </c>
      <c r="C19" s="121" t="s">
        <v>98</v>
      </c>
      <c r="D19" s="120" t="s">
        <v>26</v>
      </c>
      <c r="E19" s="121"/>
      <c r="F19" s="121"/>
      <c r="G19" s="121"/>
      <c r="H19" s="167"/>
      <c r="I19" s="167"/>
      <c r="J19" s="8">
        <f t="shared" si="3"/>
        <v>0</v>
      </c>
      <c r="K19" s="8">
        <f t="shared" si="4"/>
        <v>0</v>
      </c>
      <c r="L19" s="8">
        <f t="shared" si="2"/>
        <v>0</v>
      </c>
      <c r="M19" s="8"/>
    </row>
    <row r="20" spans="2:13" x14ac:dyDescent="0.35">
      <c r="B20" s="153" t="str">
        <f>+'CLIN Detail list'!P21</f>
        <v>5.1.12    Performance Reporting</v>
      </c>
      <c r="C20" s="121" t="s">
        <v>98</v>
      </c>
      <c r="D20" s="120" t="s">
        <v>26</v>
      </c>
      <c r="E20" s="121"/>
      <c r="F20" s="121"/>
      <c r="G20" s="121"/>
      <c r="H20" s="167"/>
      <c r="I20" s="167"/>
      <c r="J20" s="8">
        <f t="shared" si="3"/>
        <v>0</v>
      </c>
      <c r="K20" s="8">
        <f t="shared" si="4"/>
        <v>0</v>
      </c>
      <c r="L20" s="8">
        <f t="shared" si="2"/>
        <v>0</v>
      </c>
      <c r="M20" s="8"/>
    </row>
    <row r="21" spans="2:13" x14ac:dyDescent="0.35">
      <c r="B21" s="153" t="str">
        <f>+'CLIN Detail list'!P22</f>
        <v xml:space="preserve">5.1.13    Project Review Meetings </v>
      </c>
      <c r="C21" s="121" t="s">
        <v>98</v>
      </c>
      <c r="D21" s="120" t="s">
        <v>26</v>
      </c>
      <c r="E21" s="121"/>
      <c r="F21" s="121"/>
      <c r="G21" s="121"/>
      <c r="H21" s="167"/>
      <c r="I21" s="167"/>
      <c r="J21" s="8">
        <f t="shared" si="3"/>
        <v>0</v>
      </c>
      <c r="K21" s="8">
        <f t="shared" si="4"/>
        <v>0</v>
      </c>
      <c r="L21" s="8">
        <f t="shared" si="2"/>
        <v>0</v>
      </c>
      <c r="M21" s="8"/>
    </row>
    <row r="22" spans="2:13" x14ac:dyDescent="0.35">
      <c r="B22" s="153" t="str">
        <f>+'CLIN Detail list'!P23</f>
        <v>5.1.14    Project Meeting Minutes</v>
      </c>
      <c r="C22" s="121" t="s">
        <v>98</v>
      </c>
      <c r="D22" s="120" t="s">
        <v>26</v>
      </c>
      <c r="E22" s="121"/>
      <c r="F22" s="121"/>
      <c r="G22" s="121"/>
      <c r="H22" s="167"/>
      <c r="I22" s="167"/>
      <c r="J22" s="8">
        <f t="shared" si="3"/>
        <v>0</v>
      </c>
      <c r="K22" s="8">
        <f t="shared" si="4"/>
        <v>0</v>
      </c>
      <c r="L22" s="8">
        <f t="shared" si="2"/>
        <v>0</v>
      </c>
      <c r="M22" s="8"/>
    </row>
    <row r="23" spans="2:13" x14ac:dyDescent="0.35">
      <c r="B23" s="148" t="str">
        <f>+'CLIN Detail list'!P24</f>
        <v>5.2    Service Strategy</v>
      </c>
      <c r="C23" s="127"/>
      <c r="D23" s="126"/>
      <c r="E23" s="127"/>
      <c r="F23" s="127"/>
      <c r="G23" s="127"/>
      <c r="H23" s="158"/>
      <c r="I23" s="158"/>
      <c r="J23" s="160"/>
      <c r="K23" s="160"/>
      <c r="L23" s="233">
        <f>SUBTOTAL(9,L24:L30)</f>
        <v>0</v>
      </c>
      <c r="M23" s="8"/>
    </row>
    <row r="24" spans="2:13" x14ac:dyDescent="0.35">
      <c r="B24" s="153" t="str">
        <f>+'CLIN Detail list'!P25</f>
        <v xml:space="preserve">5.2.1    Knowledge Transfer Activities </v>
      </c>
      <c r="C24" s="121" t="s">
        <v>98</v>
      </c>
      <c r="D24" s="120" t="s">
        <v>26</v>
      </c>
      <c r="E24" s="121"/>
      <c r="F24" s="121"/>
      <c r="G24" s="121"/>
      <c r="H24" s="167"/>
      <c r="I24" s="167"/>
      <c r="J24" s="8">
        <f t="shared" ref="J24:J30" si="5">(E24*F24*H24)+(F24*G24*I24*E24)</f>
        <v>0</v>
      </c>
      <c r="K24" s="8">
        <f t="shared" ref="K24:K52" si="6">J24*$P$4</f>
        <v>0</v>
      </c>
      <c r="L24" s="8">
        <f t="shared" si="2"/>
        <v>0</v>
      </c>
      <c r="M24" s="8"/>
    </row>
    <row r="25" spans="2:13" x14ac:dyDescent="0.35">
      <c r="B25" s="153" t="str">
        <f>+'CLIN Detail list'!P26</f>
        <v>5.2.2    Testing/Development Environment</v>
      </c>
      <c r="C25" s="121" t="s">
        <v>98</v>
      </c>
      <c r="D25" s="120" t="s">
        <v>26</v>
      </c>
      <c r="E25" s="121"/>
      <c r="F25" s="121"/>
      <c r="G25" s="121"/>
      <c r="H25" s="167"/>
      <c r="I25" s="167"/>
      <c r="J25" s="8">
        <f t="shared" si="5"/>
        <v>0</v>
      </c>
      <c r="K25" s="8">
        <f t="shared" si="6"/>
        <v>0</v>
      </c>
      <c r="L25" s="8">
        <f t="shared" si="2"/>
        <v>0</v>
      </c>
      <c r="M25" s="8"/>
    </row>
    <row r="26" spans="2:13" x14ac:dyDescent="0.35">
      <c r="B26" s="153" t="str">
        <f>+'CLIN Detail list'!P27</f>
        <v>5.2.3    Joint Technical Review (JTR)</v>
      </c>
      <c r="C26" s="121" t="s">
        <v>98</v>
      </c>
      <c r="D26" s="120" t="s">
        <v>26</v>
      </c>
      <c r="E26" s="121"/>
      <c r="F26" s="121"/>
      <c r="G26" s="121"/>
      <c r="H26" s="167"/>
      <c r="I26" s="167"/>
      <c r="J26" s="8">
        <f t="shared" si="5"/>
        <v>0</v>
      </c>
      <c r="K26" s="8">
        <f t="shared" si="6"/>
        <v>0</v>
      </c>
      <c r="L26" s="8">
        <f t="shared" si="2"/>
        <v>0</v>
      </c>
      <c r="M26" s="8"/>
    </row>
    <row r="27" spans="2:13" x14ac:dyDescent="0.35">
      <c r="B27" s="153" t="str">
        <f>+'CLIN Detail list'!P28</f>
        <v>5.2.4    Security Design/Analysis</v>
      </c>
      <c r="C27" s="121" t="s">
        <v>98</v>
      </c>
      <c r="D27" s="120" t="s">
        <v>26</v>
      </c>
      <c r="E27" s="121"/>
      <c r="F27" s="121"/>
      <c r="G27" s="121"/>
      <c r="H27" s="167"/>
      <c r="I27" s="167"/>
      <c r="J27" s="8">
        <f t="shared" si="5"/>
        <v>0</v>
      </c>
      <c r="K27" s="8">
        <f t="shared" si="6"/>
        <v>0</v>
      </c>
      <c r="L27" s="8">
        <f t="shared" si="2"/>
        <v>0</v>
      </c>
      <c r="M27" s="8"/>
    </row>
    <row r="28" spans="2:13" x14ac:dyDescent="0.35">
      <c r="B28" s="153" t="str">
        <f>+'CLIN Detail list'!P29</f>
        <v>5.2.5    Design Review</v>
      </c>
      <c r="C28" s="121" t="s">
        <v>98</v>
      </c>
      <c r="D28" s="120" t="s">
        <v>26</v>
      </c>
      <c r="E28" s="121"/>
      <c r="F28" s="121"/>
      <c r="G28" s="121"/>
      <c r="H28" s="167"/>
      <c r="I28" s="167"/>
      <c r="J28" s="8">
        <f t="shared" si="5"/>
        <v>0</v>
      </c>
      <c r="K28" s="8">
        <f t="shared" si="6"/>
        <v>0</v>
      </c>
      <c r="L28" s="8">
        <f t="shared" si="2"/>
        <v>0</v>
      </c>
      <c r="M28" s="8"/>
    </row>
    <row r="29" spans="2:13" x14ac:dyDescent="0.35">
      <c r="B29" s="153" t="str">
        <f>+'CLIN Detail list'!P30</f>
        <v>5.2.6    System Requirement Review (SRR) Meeting</v>
      </c>
      <c r="C29" s="121" t="s">
        <v>98</v>
      </c>
      <c r="D29" s="120" t="s">
        <v>26</v>
      </c>
      <c r="E29" s="121"/>
      <c r="F29" s="121"/>
      <c r="G29" s="121"/>
      <c r="H29" s="167"/>
      <c r="I29" s="167"/>
      <c r="J29" s="8">
        <f t="shared" si="5"/>
        <v>0</v>
      </c>
      <c r="K29" s="8">
        <f t="shared" si="6"/>
        <v>0</v>
      </c>
      <c r="L29" s="8">
        <f t="shared" si="2"/>
        <v>0</v>
      </c>
      <c r="M29" s="8"/>
    </row>
    <row r="30" spans="2:13" x14ac:dyDescent="0.35">
      <c r="B30" s="153" t="str">
        <f>+'CLIN Detail list'!P31</f>
        <v>5.2.7    Preliminary Design Review (PDR)</v>
      </c>
      <c r="C30" s="121" t="s">
        <v>98</v>
      </c>
      <c r="D30" s="120" t="s">
        <v>26</v>
      </c>
      <c r="E30" s="121"/>
      <c r="F30" s="121"/>
      <c r="G30" s="121"/>
      <c r="H30" s="167"/>
      <c r="I30" s="167"/>
      <c r="J30" s="8">
        <f t="shared" si="5"/>
        <v>0</v>
      </c>
      <c r="K30" s="8">
        <f t="shared" si="6"/>
        <v>0</v>
      </c>
      <c r="L30" s="8">
        <f t="shared" si="2"/>
        <v>0</v>
      </c>
      <c r="M30" s="8"/>
    </row>
    <row r="31" spans="2:13" x14ac:dyDescent="0.35">
      <c r="B31" s="148" t="str">
        <f>+'CLIN Detail list'!P32</f>
        <v>5.3    Service Design</v>
      </c>
      <c r="C31" s="127"/>
      <c r="D31" s="126"/>
      <c r="E31" s="127"/>
      <c r="F31" s="127"/>
      <c r="G31" s="127"/>
      <c r="H31" s="158"/>
      <c r="I31" s="158"/>
      <c r="J31" s="160"/>
      <c r="K31" s="160"/>
      <c r="L31" s="233">
        <f>SUBTOTAL(9,L32:L41)</f>
        <v>0</v>
      </c>
      <c r="M31" s="8"/>
    </row>
    <row r="32" spans="2:13" x14ac:dyDescent="0.35">
      <c r="B32" s="153" t="str">
        <f>+'CLIN Detail list'!P33</f>
        <v>5.3.1    Project Status Report (PSR)</v>
      </c>
      <c r="C32" s="121" t="s">
        <v>98</v>
      </c>
      <c r="D32" s="120" t="s">
        <v>26</v>
      </c>
      <c r="E32" s="121"/>
      <c r="F32" s="121"/>
      <c r="G32" s="121"/>
      <c r="H32" s="167"/>
      <c r="I32" s="167"/>
      <c r="J32" s="8">
        <f t="shared" ref="J32:J41" si="7">(E32*F32*H32)+(F32*G32*I32*E32)</f>
        <v>0</v>
      </c>
      <c r="K32" s="8">
        <f t="shared" si="6"/>
        <v>0</v>
      </c>
      <c r="L32" s="8">
        <f t="shared" si="2"/>
        <v>0</v>
      </c>
      <c r="M32" s="8"/>
    </row>
    <row r="33" spans="2:13" x14ac:dyDescent="0.35">
      <c r="B33" s="153" t="str">
        <f>+'CLIN Detail list'!P34</f>
        <v>5.3.2    System Design Specification (SDS)</v>
      </c>
      <c r="C33" s="121" t="s">
        <v>98</v>
      </c>
      <c r="D33" s="120" t="s">
        <v>26</v>
      </c>
      <c r="E33" s="121"/>
      <c r="F33" s="121"/>
      <c r="G33" s="121"/>
      <c r="H33" s="167"/>
      <c r="I33" s="167"/>
      <c r="J33" s="8">
        <f t="shared" si="7"/>
        <v>0</v>
      </c>
      <c r="K33" s="8">
        <f t="shared" si="6"/>
        <v>0</v>
      </c>
      <c r="L33" s="8">
        <f t="shared" si="2"/>
        <v>0</v>
      </c>
      <c r="M33" s="8"/>
    </row>
    <row r="34" spans="2:13" x14ac:dyDescent="0.35">
      <c r="B34" s="153" t="str">
        <f>+'CLIN Detail list'!P35</f>
        <v>5.3.3    System Architecture</v>
      </c>
      <c r="C34" s="121" t="s">
        <v>98</v>
      </c>
      <c r="D34" s="120" t="s">
        <v>26</v>
      </c>
      <c r="E34" s="121"/>
      <c r="F34" s="121"/>
      <c r="G34" s="121"/>
      <c r="H34" s="167"/>
      <c r="I34" s="167"/>
      <c r="J34" s="8">
        <f t="shared" si="7"/>
        <v>0</v>
      </c>
      <c r="K34" s="8">
        <f t="shared" si="6"/>
        <v>0</v>
      </c>
      <c r="L34" s="8">
        <f t="shared" si="2"/>
        <v>0</v>
      </c>
      <c r="M34" s="8"/>
    </row>
    <row r="35" spans="2:13" x14ac:dyDescent="0.35">
      <c r="B35" s="153" t="str">
        <f>+'CLIN Detail list'!P36</f>
        <v>5.3.4    Acceptance Plan</v>
      </c>
      <c r="C35" s="121" t="s">
        <v>98</v>
      </c>
      <c r="D35" s="120" t="s">
        <v>26</v>
      </c>
      <c r="E35" s="121"/>
      <c r="F35" s="121"/>
      <c r="G35" s="121"/>
      <c r="H35" s="167"/>
      <c r="I35" s="167"/>
      <c r="J35" s="8">
        <f t="shared" si="7"/>
        <v>0</v>
      </c>
      <c r="K35" s="8">
        <f t="shared" si="6"/>
        <v>0</v>
      </c>
      <c r="L35" s="8">
        <f t="shared" si="2"/>
        <v>0</v>
      </c>
      <c r="M35" s="8"/>
    </row>
    <row r="36" spans="2:13" x14ac:dyDescent="0.35">
      <c r="B36" s="153" t="str">
        <f>+'CLIN Detail list'!P37</f>
        <v>5.3.5    Project Master Test Plan (PMTP)</v>
      </c>
      <c r="C36" s="121" t="s">
        <v>98</v>
      </c>
      <c r="D36" s="120" t="s">
        <v>26</v>
      </c>
      <c r="E36" s="121"/>
      <c r="F36" s="121"/>
      <c r="G36" s="121"/>
      <c r="H36" s="167"/>
      <c r="I36" s="167"/>
      <c r="J36" s="8">
        <f t="shared" si="7"/>
        <v>0</v>
      </c>
      <c r="K36" s="8">
        <f t="shared" si="6"/>
        <v>0</v>
      </c>
      <c r="L36" s="8">
        <f t="shared" si="2"/>
        <v>0</v>
      </c>
      <c r="M36" s="8"/>
    </row>
    <row r="37" spans="2:13" x14ac:dyDescent="0.35">
      <c r="B37" s="153" t="str">
        <f>+'CLIN Detail list'!P38</f>
        <v>5.3.6    Requirements Traceability Matrix (RTM)</v>
      </c>
      <c r="C37" s="121" t="s">
        <v>98</v>
      </c>
      <c r="D37" s="120" t="s">
        <v>26</v>
      </c>
      <c r="E37" s="121"/>
      <c r="F37" s="121"/>
      <c r="G37" s="121"/>
      <c r="H37" s="167"/>
      <c r="I37" s="167"/>
      <c r="J37" s="8">
        <f t="shared" si="7"/>
        <v>0</v>
      </c>
      <c r="K37" s="8">
        <f t="shared" si="6"/>
        <v>0</v>
      </c>
      <c r="L37" s="8">
        <f t="shared" si="2"/>
        <v>0</v>
      </c>
      <c r="M37" s="8"/>
    </row>
    <row r="38" spans="2:13" x14ac:dyDescent="0.35">
      <c r="B38" s="153" t="str">
        <f>+'CLIN Detail list'!P39</f>
        <v>5.3.7    Service Transition Plan (STP)</v>
      </c>
      <c r="C38" s="121" t="s">
        <v>98</v>
      </c>
      <c r="D38" s="120" t="s">
        <v>26</v>
      </c>
      <c r="E38" s="121"/>
      <c r="F38" s="121"/>
      <c r="G38" s="121"/>
      <c r="H38" s="167"/>
      <c r="I38" s="167"/>
      <c r="J38" s="8">
        <f t="shared" si="7"/>
        <v>0</v>
      </c>
      <c r="K38" s="8">
        <f t="shared" si="6"/>
        <v>0</v>
      </c>
      <c r="L38" s="8">
        <f t="shared" si="2"/>
        <v>0</v>
      </c>
      <c r="M38" s="8"/>
    </row>
    <row r="39" spans="2:13" x14ac:dyDescent="0.35">
      <c r="B39" s="153" t="str">
        <f>+'CLIN Detail list'!P40</f>
        <v>5.3.8    User Scenarios (U/S)</v>
      </c>
      <c r="C39" s="121" t="s">
        <v>98</v>
      </c>
      <c r="D39" s="120" t="s">
        <v>26</v>
      </c>
      <c r="E39" s="121"/>
      <c r="F39" s="121"/>
      <c r="G39" s="121"/>
      <c r="H39" s="167"/>
      <c r="I39" s="167"/>
      <c r="J39" s="8">
        <f t="shared" si="7"/>
        <v>0</v>
      </c>
      <c r="K39" s="8">
        <f t="shared" si="6"/>
        <v>0</v>
      </c>
      <c r="L39" s="8">
        <f t="shared" si="2"/>
        <v>0</v>
      </c>
      <c r="M39" s="8"/>
    </row>
    <row r="40" spans="2:13" x14ac:dyDescent="0.35">
      <c r="B40" s="153" t="str">
        <f>+'CLIN Detail list'!P41</f>
        <v>5.3.9    Operational Acceptance Criteria</v>
      </c>
      <c r="C40" s="121" t="s">
        <v>98</v>
      </c>
      <c r="D40" s="120" t="s">
        <v>26</v>
      </c>
      <c r="E40" s="121"/>
      <c r="F40" s="121"/>
      <c r="G40" s="121"/>
      <c r="H40" s="167"/>
      <c r="I40" s="167"/>
      <c r="J40" s="8">
        <f t="shared" si="7"/>
        <v>0</v>
      </c>
      <c r="K40" s="8">
        <f t="shared" si="6"/>
        <v>0</v>
      </c>
      <c r="L40" s="8">
        <f t="shared" si="2"/>
        <v>0</v>
      </c>
      <c r="M40" s="8"/>
    </row>
    <row r="41" spans="2:13" x14ac:dyDescent="0.35">
      <c r="B41" s="153" t="str">
        <f>+'CLIN Detail list'!P42</f>
        <v>5.3.10    Critical Design Review (CDR)</v>
      </c>
      <c r="C41" s="121" t="s">
        <v>98</v>
      </c>
      <c r="D41" s="120" t="s">
        <v>26</v>
      </c>
      <c r="E41" s="121"/>
      <c r="F41" s="121"/>
      <c r="G41" s="121"/>
      <c r="H41" s="167"/>
      <c r="I41" s="167"/>
      <c r="J41" s="8">
        <f t="shared" si="7"/>
        <v>0</v>
      </c>
      <c r="K41" s="8">
        <f t="shared" si="6"/>
        <v>0</v>
      </c>
      <c r="L41" s="8">
        <f t="shared" si="2"/>
        <v>0</v>
      </c>
      <c r="M41" s="8"/>
    </row>
    <row r="42" spans="2:13" x14ac:dyDescent="0.35">
      <c r="B42" s="185" t="str">
        <f>+'CLIN Detail list'!P43</f>
        <v>5.4    Service Transition</v>
      </c>
      <c r="C42" s="127"/>
      <c r="D42" s="126"/>
      <c r="E42" s="127"/>
      <c r="F42" s="127"/>
      <c r="G42" s="127"/>
      <c r="H42" s="158"/>
      <c r="I42" s="158"/>
      <c r="J42" s="160"/>
      <c r="K42" s="160"/>
      <c r="L42" s="233">
        <f>SUBTOTAL(9,L43:L73)</f>
        <v>0</v>
      </c>
      <c r="M42" s="8"/>
    </row>
    <row r="43" spans="2:13" x14ac:dyDescent="0.35">
      <c r="B43" s="229" t="str">
        <f>+'CLIN Detail list'!P44</f>
        <v>5.4.1    Development and Pre-deployment</v>
      </c>
      <c r="C43" s="127"/>
      <c r="D43" s="126"/>
      <c r="E43" s="127"/>
      <c r="F43" s="127"/>
      <c r="G43" s="127"/>
      <c r="H43" s="158"/>
      <c r="I43" s="158"/>
      <c r="J43" s="160"/>
      <c r="K43" s="160"/>
      <c r="L43" s="233">
        <f>SUBTOTAL(9,L44:L50)</f>
        <v>0</v>
      </c>
      <c r="M43" s="8"/>
    </row>
    <row r="44" spans="2:13" x14ac:dyDescent="0.35">
      <c r="B44" s="217" t="str">
        <f>+'CLIN Detail list'!P45</f>
        <v>5.4.1.1    Services Development</v>
      </c>
      <c r="C44" s="121" t="s">
        <v>98</v>
      </c>
      <c r="D44" s="120" t="s">
        <v>26</v>
      </c>
      <c r="E44" s="121"/>
      <c r="F44" s="121"/>
      <c r="G44" s="121"/>
      <c r="H44" s="167"/>
      <c r="I44" s="167"/>
      <c r="J44" s="8">
        <f t="shared" ref="J44:J50" si="8">(E44*F44*H44)+(F44*G44*I44*E44)</f>
        <v>0</v>
      </c>
      <c r="K44" s="8">
        <f t="shared" ref="K44:K50" si="9">J44*$P$4</f>
        <v>0</v>
      </c>
      <c r="L44" s="8">
        <f t="shared" ref="L44:L50" si="10">K44+J44</f>
        <v>0</v>
      </c>
      <c r="M44" s="8"/>
    </row>
    <row r="45" spans="2:13" x14ac:dyDescent="0.35">
      <c r="B45" s="217" t="str">
        <f>+'CLIN Detail list'!P46</f>
        <v>5.4.1.2    Training Plan</v>
      </c>
      <c r="C45" s="121" t="s">
        <v>98</v>
      </c>
      <c r="D45" s="120" t="s">
        <v>26</v>
      </c>
      <c r="E45" s="121"/>
      <c r="F45" s="121"/>
      <c r="G45" s="121"/>
      <c r="H45" s="167"/>
      <c r="I45" s="167"/>
      <c r="J45" s="8">
        <f t="shared" si="8"/>
        <v>0</v>
      </c>
      <c r="K45" s="8">
        <f t="shared" si="9"/>
        <v>0</v>
      </c>
      <c r="L45" s="8">
        <f t="shared" si="10"/>
        <v>0</v>
      </c>
      <c r="M45" s="8"/>
    </row>
    <row r="46" spans="2:13" x14ac:dyDescent="0.35">
      <c r="B46" s="217" t="str">
        <f>+'CLIN Detail list'!P47</f>
        <v>5.4.1.3    Training Needs Analysis (TNA)</v>
      </c>
      <c r="C46" s="121" t="s">
        <v>98</v>
      </c>
      <c r="D46" s="120" t="s">
        <v>26</v>
      </c>
      <c r="E46" s="121"/>
      <c r="F46" s="121"/>
      <c r="G46" s="121"/>
      <c r="H46" s="167"/>
      <c r="I46" s="167"/>
      <c r="J46" s="8">
        <f t="shared" si="8"/>
        <v>0</v>
      </c>
      <c r="K46" s="8">
        <f t="shared" si="9"/>
        <v>0</v>
      </c>
      <c r="L46" s="8">
        <f t="shared" si="10"/>
        <v>0</v>
      </c>
      <c r="M46" s="8"/>
    </row>
    <row r="47" spans="2:13" x14ac:dyDescent="0.35">
      <c r="B47" s="217" t="str">
        <f>+'CLIN Detail list'!P48</f>
        <v>5.4.1.4    Design and Develop Training Program</v>
      </c>
      <c r="C47" s="121" t="s">
        <v>98</v>
      </c>
      <c r="D47" s="120" t="s">
        <v>26</v>
      </c>
      <c r="E47" s="121"/>
      <c r="F47" s="121"/>
      <c r="G47" s="121"/>
      <c r="H47" s="167"/>
      <c r="I47" s="167"/>
      <c r="J47" s="8">
        <f t="shared" si="8"/>
        <v>0</v>
      </c>
      <c r="K47" s="8">
        <f t="shared" si="9"/>
        <v>0</v>
      </c>
      <c r="L47" s="8">
        <f t="shared" si="10"/>
        <v>0</v>
      </c>
      <c r="M47" s="8"/>
    </row>
    <row r="48" spans="2:13" x14ac:dyDescent="0.35">
      <c r="B48" s="217" t="str">
        <f>+'CLIN Detail list'!P49</f>
        <v>5.4.1.5    Develop Training Material</v>
      </c>
      <c r="C48" s="121" t="s">
        <v>98</v>
      </c>
      <c r="D48" s="120" t="s">
        <v>26</v>
      </c>
      <c r="E48" s="121"/>
      <c r="F48" s="121"/>
      <c r="G48" s="121"/>
      <c r="H48" s="167"/>
      <c r="I48" s="167"/>
      <c r="J48" s="8">
        <f t="shared" si="8"/>
        <v>0</v>
      </c>
      <c r="K48" s="8">
        <f t="shared" si="9"/>
        <v>0</v>
      </c>
      <c r="L48" s="8">
        <f t="shared" si="10"/>
        <v>0</v>
      </c>
      <c r="M48" s="8"/>
    </row>
    <row r="49" spans="2:13" x14ac:dyDescent="0.35">
      <c r="B49" s="217" t="str">
        <f>+'CLIN Detail list'!P50</f>
        <v>5.4.1.6    Product Baseline Review</v>
      </c>
      <c r="C49" s="121" t="s">
        <v>98</v>
      </c>
      <c r="D49" s="120" t="s">
        <v>26</v>
      </c>
      <c r="E49" s="121"/>
      <c r="F49" s="121"/>
      <c r="G49" s="121"/>
      <c r="H49" s="167"/>
      <c r="I49" s="167"/>
      <c r="J49" s="8">
        <f t="shared" si="8"/>
        <v>0</v>
      </c>
      <c r="K49" s="8">
        <f t="shared" si="9"/>
        <v>0</v>
      </c>
      <c r="L49" s="8">
        <f t="shared" si="10"/>
        <v>0</v>
      </c>
      <c r="M49" s="8"/>
    </row>
    <row r="50" spans="2:13" x14ac:dyDescent="0.35">
      <c r="B50" s="217" t="str">
        <f>+'CLIN Detail list'!P51</f>
        <v>5.4.1.7    Performance Reports</v>
      </c>
      <c r="C50" s="121" t="s">
        <v>98</v>
      </c>
      <c r="D50" s="120" t="s">
        <v>26</v>
      </c>
      <c r="E50" s="121"/>
      <c r="F50" s="121"/>
      <c r="G50" s="121"/>
      <c r="H50" s="167"/>
      <c r="I50" s="167"/>
      <c r="J50" s="8">
        <f t="shared" si="8"/>
        <v>0</v>
      </c>
      <c r="K50" s="8">
        <f t="shared" si="9"/>
        <v>0</v>
      </c>
      <c r="L50" s="8">
        <f t="shared" si="10"/>
        <v>0</v>
      </c>
      <c r="M50" s="8"/>
    </row>
    <row r="51" spans="2:13" x14ac:dyDescent="0.35">
      <c r="B51" s="229" t="str">
        <f>+'CLIN Detail list'!P52</f>
        <v>5.4.2    Pre-deployment Testing Process</v>
      </c>
      <c r="C51" s="127"/>
      <c r="D51" s="126"/>
      <c r="E51" s="127"/>
      <c r="F51" s="127"/>
      <c r="G51" s="127"/>
      <c r="H51" s="158"/>
      <c r="I51" s="158"/>
      <c r="J51" s="160"/>
      <c r="K51" s="160"/>
      <c r="L51" s="233">
        <f>SUBTOTAL(9,L52:L58)</f>
        <v>0</v>
      </c>
      <c r="M51" s="8"/>
    </row>
    <row r="52" spans="2:13" x14ac:dyDescent="0.35">
      <c r="B52" s="217" t="str">
        <f>+'CLIN Detail list'!P53</f>
        <v>5.4.2.1    Factory Acceptance Tests (FAT) Execution</v>
      </c>
      <c r="C52" s="121" t="s">
        <v>98</v>
      </c>
      <c r="D52" s="120" t="s">
        <v>26</v>
      </c>
      <c r="E52" s="121"/>
      <c r="F52" s="121"/>
      <c r="G52" s="121"/>
      <c r="H52" s="167"/>
      <c r="I52" s="167"/>
      <c r="J52" s="8">
        <f t="shared" ref="J52" si="11">(E52*F52*H52)+(F52*G52*I52*E52)</f>
        <v>0</v>
      </c>
      <c r="K52" s="8">
        <f t="shared" si="6"/>
        <v>0</v>
      </c>
      <c r="L52" s="8">
        <f t="shared" ref="L52:L58" si="12">K52+J52</f>
        <v>0</v>
      </c>
      <c r="M52" s="8"/>
    </row>
    <row r="53" spans="2:13" x14ac:dyDescent="0.35">
      <c r="B53" s="217" t="str">
        <f>+'CLIN Detail list'!P54</f>
        <v xml:space="preserve">5.4.2.2    Factory Tests (FT) Plan and Test cases </v>
      </c>
      <c r="C53" s="121" t="s">
        <v>98</v>
      </c>
      <c r="D53" s="120" t="s">
        <v>26</v>
      </c>
      <c r="E53" s="121"/>
      <c r="F53" s="121"/>
      <c r="G53" s="121"/>
      <c r="H53" s="167"/>
      <c r="I53" s="167"/>
      <c r="J53" s="8">
        <f t="shared" ref="J53:J57" si="13">(E53*F53*H53)+(F53*G53*I53*E53)</f>
        <v>0</v>
      </c>
      <c r="K53" s="8">
        <f t="shared" ref="K53:K57" si="14">J53*$P$4</f>
        <v>0</v>
      </c>
      <c r="L53" s="8">
        <f t="shared" si="12"/>
        <v>0</v>
      </c>
      <c r="M53" s="8"/>
    </row>
    <row r="54" spans="2:13" x14ac:dyDescent="0.35">
      <c r="B54" s="217" t="str">
        <f>+'CLIN Detail list'!P55</f>
        <v>5.4.2.3    Factory Test Report</v>
      </c>
      <c r="C54" s="121" t="s">
        <v>98</v>
      </c>
      <c r="D54" s="120" t="s">
        <v>26</v>
      </c>
      <c r="E54" s="121"/>
      <c r="F54" s="121"/>
      <c r="G54" s="121"/>
      <c r="H54" s="167"/>
      <c r="I54" s="167"/>
      <c r="J54" s="8">
        <f t="shared" si="13"/>
        <v>0</v>
      </c>
      <c r="K54" s="8">
        <f t="shared" si="14"/>
        <v>0</v>
      </c>
      <c r="L54" s="8">
        <f t="shared" si="12"/>
        <v>0</v>
      </c>
      <c r="M54" s="8"/>
    </row>
    <row r="55" spans="2:13" x14ac:dyDescent="0.35">
      <c r="B55" s="217" t="str">
        <f>+'CLIN Detail list'!P56</f>
        <v>5.4.2.4    System Integration Test (SIT) Execution</v>
      </c>
      <c r="C55" s="121" t="s">
        <v>98</v>
      </c>
      <c r="D55" s="120" t="s">
        <v>26</v>
      </c>
      <c r="E55" s="121"/>
      <c r="F55" s="121"/>
      <c r="G55" s="121"/>
      <c r="H55" s="167"/>
      <c r="I55" s="167"/>
      <c r="J55" s="8">
        <f t="shared" si="13"/>
        <v>0</v>
      </c>
      <c r="K55" s="8">
        <f t="shared" si="14"/>
        <v>0</v>
      </c>
      <c r="L55" s="8">
        <f t="shared" si="12"/>
        <v>0</v>
      </c>
      <c r="M55" s="8"/>
    </row>
    <row r="56" spans="2:13" x14ac:dyDescent="0.35">
      <c r="B56" s="217" t="str">
        <f>+'CLIN Detail list'!P57</f>
        <v>5.4.2.5    SIT Test Plan and Test Cases</v>
      </c>
      <c r="C56" s="121" t="s">
        <v>98</v>
      </c>
      <c r="D56" s="120" t="s">
        <v>26</v>
      </c>
      <c r="E56" s="121"/>
      <c r="F56" s="121"/>
      <c r="G56" s="121"/>
      <c r="H56" s="167"/>
      <c r="I56" s="167"/>
      <c r="J56" s="8">
        <f t="shared" si="13"/>
        <v>0</v>
      </c>
      <c r="K56" s="8">
        <f t="shared" si="14"/>
        <v>0</v>
      </c>
      <c r="L56" s="8">
        <f t="shared" si="12"/>
        <v>0</v>
      </c>
      <c r="M56" s="8"/>
    </row>
    <row r="57" spans="2:13" x14ac:dyDescent="0.35">
      <c r="B57" s="217" t="str">
        <f>+'CLIN Detail list'!P58</f>
        <v>5.4.2.6    PMIC  installation, integration and test</v>
      </c>
      <c r="C57" s="121" t="s">
        <v>98</v>
      </c>
      <c r="D57" s="120" t="s">
        <v>26</v>
      </c>
      <c r="E57" s="121"/>
      <c r="F57" s="121"/>
      <c r="G57" s="121"/>
      <c r="H57" s="167"/>
      <c r="I57" s="167"/>
      <c r="J57" s="8">
        <f t="shared" si="13"/>
        <v>0</v>
      </c>
      <c r="K57" s="8">
        <f t="shared" si="14"/>
        <v>0</v>
      </c>
      <c r="L57" s="8">
        <f t="shared" si="12"/>
        <v>0</v>
      </c>
      <c r="M57" s="8"/>
    </row>
    <row r="58" spans="2:13" x14ac:dyDescent="0.35">
      <c r="B58" s="217" t="str">
        <f>+'CLIN Detail list'!P59</f>
        <v>5.4.2.7    SIT Report</v>
      </c>
      <c r="C58" s="121" t="s">
        <v>98</v>
      </c>
      <c r="D58" s="120" t="s">
        <v>26</v>
      </c>
      <c r="E58" s="121"/>
      <c r="F58" s="121"/>
      <c r="G58" s="121"/>
      <c r="H58" s="167"/>
      <c r="I58" s="167"/>
      <c r="J58" s="8">
        <f t="shared" ref="J58" si="15">(E58*F58*H58)+(F58*G58*I58*E58)</f>
        <v>0</v>
      </c>
      <c r="K58" s="8">
        <f t="shared" ref="K58" si="16">J58*$P$4</f>
        <v>0</v>
      </c>
      <c r="L58" s="8">
        <f t="shared" si="12"/>
        <v>0</v>
      </c>
      <c r="M58" s="8"/>
    </row>
    <row r="59" spans="2:13" x14ac:dyDescent="0.35">
      <c r="B59" s="229" t="str">
        <f>+'CLIN Detail list'!P60</f>
        <v>5.4.3    IV&amp;V Processes (Deliverables required for CAB)</v>
      </c>
      <c r="C59" s="127"/>
      <c r="D59" s="126"/>
      <c r="E59" s="127"/>
      <c r="F59" s="127"/>
      <c r="G59" s="127"/>
      <c r="H59" s="158"/>
      <c r="I59" s="158"/>
      <c r="J59" s="160"/>
      <c r="K59" s="160"/>
      <c r="L59" s="233">
        <f>SUBTOTAL(9,L60:L73)</f>
        <v>0</v>
      </c>
      <c r="M59" s="8"/>
    </row>
    <row r="60" spans="2:13" x14ac:dyDescent="0.35">
      <c r="B60" s="153" t="str">
        <f>+'CLIN Detail list'!P61</f>
        <v>5.4.3.1    System Installation Instructions</v>
      </c>
      <c r="C60" s="121" t="s">
        <v>98</v>
      </c>
      <c r="D60" s="120" t="s">
        <v>26</v>
      </c>
      <c r="E60" s="121"/>
      <c r="F60" s="121"/>
      <c r="G60" s="121"/>
      <c r="H60" s="167"/>
      <c r="I60" s="167"/>
      <c r="J60" s="8">
        <f t="shared" ref="J60" si="17">(E60*F60*H60)+(F60*G60*I60*E60)</f>
        <v>0</v>
      </c>
      <c r="K60" s="8">
        <f t="shared" ref="K60" si="18">J60*$P$4</f>
        <v>0</v>
      </c>
      <c r="L60" s="8">
        <f t="shared" ref="L60:L73" si="19">K60+J60</f>
        <v>0</v>
      </c>
      <c r="M60" s="8"/>
    </row>
    <row r="61" spans="2:13" ht="26.5" x14ac:dyDescent="0.35">
      <c r="B61" s="153" t="str">
        <f>+'CLIN Detail list'!P62</f>
        <v>5.4.3.2    Migration Information Assurance Plan, Scenarios and Test Review</v>
      </c>
      <c r="C61" s="121" t="s">
        <v>98</v>
      </c>
      <c r="D61" s="120" t="s">
        <v>26</v>
      </c>
      <c r="E61" s="121"/>
      <c r="F61" s="121"/>
      <c r="G61" s="121"/>
      <c r="H61" s="167"/>
      <c r="I61" s="167"/>
      <c r="J61" s="8">
        <f t="shared" ref="J61:J73" si="20">(E61*F61*H61)+(F61*G61*I61*E61)</f>
        <v>0</v>
      </c>
      <c r="K61" s="8">
        <f t="shared" ref="K61:K73" si="21">J61*$P$4</f>
        <v>0</v>
      </c>
      <c r="L61" s="8">
        <f t="shared" si="19"/>
        <v>0</v>
      </c>
      <c r="M61" s="8"/>
    </row>
    <row r="62" spans="2:13" x14ac:dyDescent="0.35">
      <c r="B62" s="153" t="str">
        <f>+'CLIN Detail list'!P63</f>
        <v>5.4.3.3    Version Release Description/System Release Notes</v>
      </c>
      <c r="C62" s="121" t="s">
        <v>98</v>
      </c>
      <c r="D62" s="120" t="s">
        <v>26</v>
      </c>
      <c r="E62" s="121"/>
      <c r="F62" s="121"/>
      <c r="G62" s="121"/>
      <c r="H62" s="167"/>
      <c r="I62" s="167"/>
      <c r="J62" s="8">
        <f t="shared" si="20"/>
        <v>0</v>
      </c>
      <c r="K62" s="8">
        <f t="shared" si="21"/>
        <v>0</v>
      </c>
      <c r="L62" s="8">
        <f t="shared" si="19"/>
        <v>0</v>
      </c>
      <c r="M62" s="8"/>
    </row>
    <row r="63" spans="2:13" x14ac:dyDescent="0.35">
      <c r="B63" s="153" t="str">
        <f>+'CLIN Detail list'!P64</f>
        <v>5.4.3.4    Service, System, or Product Support Plan</v>
      </c>
      <c r="C63" s="121" t="s">
        <v>98</v>
      </c>
      <c r="D63" s="120" t="s">
        <v>26</v>
      </c>
      <c r="E63" s="121"/>
      <c r="F63" s="121"/>
      <c r="G63" s="121"/>
      <c r="H63" s="167"/>
      <c r="I63" s="167"/>
      <c r="J63" s="8">
        <f t="shared" si="20"/>
        <v>0</v>
      </c>
      <c r="K63" s="8">
        <f t="shared" si="21"/>
        <v>0</v>
      </c>
      <c r="L63" s="8">
        <f t="shared" si="19"/>
        <v>0</v>
      </c>
      <c r="M63" s="8"/>
    </row>
    <row r="64" spans="2:13" ht="26.5" x14ac:dyDescent="0.35">
      <c r="B64" s="153" t="str">
        <f>+'CLIN Detail list'!P65</f>
        <v xml:space="preserve">5.4.3.5    End User Licence Agreement (EULA) for embedded Open Source Software (OSS) </v>
      </c>
      <c r="C64" s="121" t="s">
        <v>98</v>
      </c>
      <c r="D64" s="120" t="s">
        <v>26</v>
      </c>
      <c r="E64" s="121"/>
      <c r="F64" s="121"/>
      <c r="G64" s="121"/>
      <c r="H64" s="167"/>
      <c r="I64" s="167"/>
      <c r="J64" s="8">
        <f t="shared" si="20"/>
        <v>0</v>
      </c>
      <c r="K64" s="8">
        <f t="shared" si="21"/>
        <v>0</v>
      </c>
      <c r="L64" s="8">
        <f t="shared" si="19"/>
        <v>0</v>
      </c>
      <c r="M64" s="8"/>
    </row>
    <row r="65" spans="2:13" x14ac:dyDescent="0.35">
      <c r="B65" s="153" t="str">
        <f>+'CLIN Detail list'!P66</f>
        <v>5.4.3.6    Deployment Plan</v>
      </c>
      <c r="C65" s="121" t="s">
        <v>98</v>
      </c>
      <c r="D65" s="120" t="s">
        <v>26</v>
      </c>
      <c r="E65" s="121"/>
      <c r="F65" s="121"/>
      <c r="G65" s="121"/>
      <c r="H65" s="167"/>
      <c r="I65" s="167"/>
      <c r="J65" s="8">
        <f t="shared" si="20"/>
        <v>0</v>
      </c>
      <c r="K65" s="8">
        <f t="shared" si="21"/>
        <v>0</v>
      </c>
      <c r="L65" s="8">
        <f t="shared" si="19"/>
        <v>0</v>
      </c>
      <c r="M65" s="8"/>
    </row>
    <row r="66" spans="2:13" x14ac:dyDescent="0.35">
      <c r="B66" s="153" t="str">
        <f>+'CLIN Detail list'!P67</f>
        <v>5.4.3.7    Functional Test Report</v>
      </c>
      <c r="C66" s="121" t="s">
        <v>98</v>
      </c>
      <c r="D66" s="120" t="s">
        <v>26</v>
      </c>
      <c r="E66" s="121"/>
      <c r="F66" s="121"/>
      <c r="G66" s="121"/>
      <c r="H66" s="167"/>
      <c r="I66" s="167"/>
      <c r="J66" s="8">
        <f t="shared" si="20"/>
        <v>0</v>
      </c>
      <c r="K66" s="8">
        <f t="shared" si="21"/>
        <v>0</v>
      </c>
      <c r="L66" s="8">
        <f t="shared" si="19"/>
        <v>0</v>
      </c>
      <c r="M66" s="8"/>
    </row>
    <row r="67" spans="2:13" ht="26.5" x14ac:dyDescent="0.35">
      <c r="B67" s="153" t="str">
        <f>+'CLIN Detail list'!P68</f>
        <v>5.4.3.8    Operational System Acceptance Test Plan, test cases and report (SAT)</v>
      </c>
      <c r="C67" s="121" t="s">
        <v>98</v>
      </c>
      <c r="D67" s="120" t="s">
        <v>26</v>
      </c>
      <c r="E67" s="121"/>
      <c r="F67" s="121"/>
      <c r="G67" s="121"/>
      <c r="H67" s="167"/>
      <c r="I67" s="167"/>
      <c r="J67" s="8">
        <f t="shared" si="20"/>
        <v>0</v>
      </c>
      <c r="K67" s="8">
        <f t="shared" si="21"/>
        <v>0</v>
      </c>
      <c r="L67" s="8">
        <f t="shared" si="19"/>
        <v>0</v>
      </c>
      <c r="M67" s="8"/>
    </row>
    <row r="68" spans="2:13" x14ac:dyDescent="0.35">
      <c r="B68" s="153" t="str">
        <f>+'CLIN Detail list'!P69</f>
        <v>5.4.3.9    User Acceptance Test Report (UAT)</v>
      </c>
      <c r="C68" s="121" t="s">
        <v>98</v>
      </c>
      <c r="D68" s="120" t="s">
        <v>26</v>
      </c>
      <c r="E68" s="121"/>
      <c r="F68" s="121"/>
      <c r="G68" s="121"/>
      <c r="H68" s="167"/>
      <c r="I68" s="167"/>
      <c r="J68" s="8">
        <f t="shared" si="20"/>
        <v>0</v>
      </c>
      <c r="K68" s="8">
        <f t="shared" si="21"/>
        <v>0</v>
      </c>
      <c r="L68" s="8">
        <f t="shared" si="19"/>
        <v>0</v>
      </c>
      <c r="M68" s="8"/>
    </row>
    <row r="69" spans="2:13" ht="26.5" x14ac:dyDescent="0.35">
      <c r="B69" s="153" t="str">
        <f>+'CLIN Detail list'!P70</f>
        <v xml:space="preserve">5.4.3.10    Engineering Test Report(s) [Unit, Integration, Interoperability, System and/or Regression] </v>
      </c>
      <c r="C69" s="121" t="s">
        <v>98</v>
      </c>
      <c r="D69" s="120" t="s">
        <v>26</v>
      </c>
      <c r="E69" s="121"/>
      <c r="F69" s="121"/>
      <c r="G69" s="121"/>
      <c r="H69" s="167"/>
      <c r="I69" s="167"/>
      <c r="J69" s="8">
        <f t="shared" si="20"/>
        <v>0</v>
      </c>
      <c r="K69" s="8">
        <f t="shared" si="21"/>
        <v>0</v>
      </c>
      <c r="L69" s="8">
        <f t="shared" si="19"/>
        <v>0</v>
      </c>
      <c r="M69" s="8"/>
    </row>
    <row r="70" spans="2:13" x14ac:dyDescent="0.35">
      <c r="B70" s="153" t="str">
        <f>+'CLIN Detail list'!P71</f>
        <v>5.4.3.11    Fit-For-Use Testing (FFU, IV&amp;V ON)</v>
      </c>
      <c r="C70" s="121" t="s">
        <v>98</v>
      </c>
      <c r="D70" s="120" t="s">
        <v>26</v>
      </c>
      <c r="E70" s="121"/>
      <c r="F70" s="121"/>
      <c r="G70" s="121"/>
      <c r="H70" s="167"/>
      <c r="I70" s="167"/>
      <c r="J70" s="8">
        <f t="shared" si="20"/>
        <v>0</v>
      </c>
      <c r="K70" s="8">
        <f t="shared" si="21"/>
        <v>0</v>
      </c>
      <c r="L70" s="8">
        <f t="shared" si="19"/>
        <v>0</v>
      </c>
      <c r="M70" s="8"/>
    </row>
    <row r="71" spans="2:13" x14ac:dyDescent="0.35">
      <c r="B71" s="153" t="str">
        <f>+'CLIN Detail list'!P72</f>
        <v>5.4.3.12    Test Readiness Review (TRR)</v>
      </c>
      <c r="C71" s="121" t="s">
        <v>98</v>
      </c>
      <c r="D71" s="120" t="s">
        <v>26</v>
      </c>
      <c r="E71" s="121"/>
      <c r="F71" s="121"/>
      <c r="G71" s="121"/>
      <c r="H71" s="167"/>
      <c r="I71" s="167"/>
      <c r="J71" s="8">
        <f t="shared" si="20"/>
        <v>0</v>
      </c>
      <c r="K71" s="8">
        <f t="shared" si="21"/>
        <v>0</v>
      </c>
      <c r="L71" s="8">
        <f t="shared" si="19"/>
        <v>0</v>
      </c>
      <c r="M71" s="8"/>
    </row>
    <row r="72" spans="2:13" x14ac:dyDescent="0.35">
      <c r="B72" s="153" t="str">
        <f>+'CLIN Detail list'!P73</f>
        <v>5.4.3.13    Failover &amp; Disaster Recovery Test</v>
      </c>
      <c r="C72" s="121" t="s">
        <v>98</v>
      </c>
      <c r="D72" s="120" t="s">
        <v>26</v>
      </c>
      <c r="E72" s="121"/>
      <c r="F72" s="121"/>
      <c r="G72" s="121"/>
      <c r="H72" s="167"/>
      <c r="I72" s="167"/>
      <c r="J72" s="8">
        <f t="shared" si="20"/>
        <v>0</v>
      </c>
      <c r="K72" s="8">
        <f t="shared" si="21"/>
        <v>0</v>
      </c>
      <c r="L72" s="8">
        <f t="shared" si="19"/>
        <v>0</v>
      </c>
      <c r="M72" s="8"/>
    </row>
    <row r="73" spans="2:13" x14ac:dyDescent="0.35">
      <c r="B73" s="153" t="str">
        <f>+'CLIN Detail list'!P74</f>
        <v>5.4.3.14    Verification Cross Reference Matrix</v>
      </c>
      <c r="C73" s="121" t="s">
        <v>98</v>
      </c>
      <c r="D73" s="120" t="s">
        <v>26</v>
      </c>
      <c r="E73" s="121"/>
      <c r="F73" s="121"/>
      <c r="G73" s="121"/>
      <c r="H73" s="167"/>
      <c r="I73" s="167"/>
      <c r="J73" s="8">
        <f t="shared" si="20"/>
        <v>0</v>
      </c>
      <c r="K73" s="8">
        <f t="shared" si="21"/>
        <v>0</v>
      </c>
      <c r="L73" s="8">
        <f t="shared" si="19"/>
        <v>0</v>
      </c>
      <c r="M73" s="8"/>
    </row>
    <row r="74" spans="2:13" x14ac:dyDescent="0.35">
      <c r="B74" s="229" t="str">
        <f>+'CLIN Detail list'!P75</f>
        <v>5.5    Service Operation</v>
      </c>
      <c r="C74" s="127"/>
      <c r="D74" s="126"/>
      <c r="E74" s="127"/>
      <c r="F74" s="127"/>
      <c r="G74" s="127"/>
      <c r="H74" s="158"/>
      <c r="I74" s="158"/>
      <c r="J74" s="160"/>
      <c r="K74" s="160"/>
      <c r="L74" s="233">
        <f>SUBTOTAL(9,L75:L79)</f>
        <v>0</v>
      </c>
      <c r="M74" s="8"/>
    </row>
    <row r="75" spans="2:13" x14ac:dyDescent="0.35">
      <c r="B75" s="153" t="str">
        <f>+'CLIN Detail list'!P76</f>
        <v>5.5.1    Provisional System Acceptance (PSA - Remaining Sites)</v>
      </c>
      <c r="C75" s="121" t="s">
        <v>98</v>
      </c>
      <c r="D75" s="120" t="s">
        <v>26</v>
      </c>
      <c r="E75" s="121"/>
      <c r="F75" s="121"/>
      <c r="G75" s="121"/>
      <c r="H75" s="167"/>
      <c r="I75" s="167"/>
      <c r="J75" s="8">
        <f t="shared" ref="J75" si="22">(E75*F75*H75)+(F75*G75*I75*E75)</f>
        <v>0</v>
      </c>
      <c r="K75" s="8">
        <f t="shared" ref="K75" si="23">J75*$P$4</f>
        <v>0</v>
      </c>
      <c r="L75" s="8">
        <f t="shared" ref="L75:L79" si="24">K75+J75</f>
        <v>0</v>
      </c>
      <c r="M75" s="8"/>
    </row>
    <row r="76" spans="2:13" x14ac:dyDescent="0.35">
      <c r="B76" s="153" t="str">
        <f>+'CLIN Detail list'!P77</f>
        <v>5.5.2    Initial Contractor Support (IOC to FSA)</v>
      </c>
      <c r="C76" s="121" t="s">
        <v>98</v>
      </c>
      <c r="D76" s="120" t="s">
        <v>26</v>
      </c>
      <c r="E76" s="121"/>
      <c r="F76" s="121"/>
      <c r="G76" s="121"/>
      <c r="H76" s="167"/>
      <c r="I76" s="167"/>
      <c r="J76" s="8">
        <f t="shared" ref="J76:J79" si="25">(E76*F76*H76)+(F76*G76*I76*E76)</f>
        <v>0</v>
      </c>
      <c r="K76" s="8">
        <f t="shared" ref="K76:K79" si="26">J76*$P$4</f>
        <v>0</v>
      </c>
      <c r="L76" s="8">
        <f t="shared" si="24"/>
        <v>0</v>
      </c>
      <c r="M76" s="8"/>
    </row>
    <row r="77" spans="2:13" x14ac:dyDescent="0.35">
      <c r="B77" s="153" t="str">
        <f>+'CLIN Detail list'!P78</f>
        <v>5.5.3    Training the trainer delivery</v>
      </c>
      <c r="C77" s="121" t="s">
        <v>98</v>
      </c>
      <c r="D77" s="120" t="s">
        <v>26</v>
      </c>
      <c r="E77" s="121"/>
      <c r="F77" s="121"/>
      <c r="G77" s="121"/>
      <c r="H77" s="167"/>
      <c r="I77" s="167"/>
      <c r="J77" s="8">
        <f t="shared" si="25"/>
        <v>0</v>
      </c>
      <c r="K77" s="8">
        <f t="shared" si="26"/>
        <v>0</v>
      </c>
      <c r="L77" s="8">
        <f t="shared" si="24"/>
        <v>0</v>
      </c>
      <c r="M77" s="8"/>
    </row>
    <row r="78" spans="2:13" x14ac:dyDescent="0.35">
      <c r="B78" s="153" t="str">
        <f>+'CLIN Detail list'!P79</f>
        <v>5.5.4    Handover of Support</v>
      </c>
      <c r="C78" s="121" t="s">
        <v>98</v>
      </c>
      <c r="D78" s="120" t="s">
        <v>26</v>
      </c>
      <c r="E78" s="121"/>
      <c r="F78" s="121"/>
      <c r="G78" s="121"/>
      <c r="H78" s="167"/>
      <c r="I78" s="167"/>
      <c r="J78" s="8">
        <f t="shared" si="25"/>
        <v>0</v>
      </c>
      <c r="K78" s="8">
        <f t="shared" si="26"/>
        <v>0</v>
      </c>
      <c r="L78" s="8">
        <f t="shared" si="24"/>
        <v>0</v>
      </c>
      <c r="M78" s="8"/>
    </row>
    <row r="79" spans="2:13" x14ac:dyDescent="0.35">
      <c r="B79" s="153" t="str">
        <f>+'CLIN Detail list'!P80</f>
        <v>5.5.5    CLS Reports</v>
      </c>
      <c r="C79" s="121" t="s">
        <v>98</v>
      </c>
      <c r="D79" s="120" t="s">
        <v>26</v>
      </c>
      <c r="E79" s="121"/>
      <c r="F79" s="121"/>
      <c r="G79" s="121"/>
      <c r="H79" s="167"/>
      <c r="I79" s="167"/>
      <c r="J79" s="8">
        <f t="shared" si="25"/>
        <v>0</v>
      </c>
      <c r="K79" s="8">
        <f t="shared" si="26"/>
        <v>0</v>
      </c>
      <c r="L79" s="8">
        <f t="shared" si="24"/>
        <v>0</v>
      </c>
      <c r="M79" s="8"/>
    </row>
    <row r="80" spans="2:13" x14ac:dyDescent="0.35">
      <c r="B80" s="229" t="str">
        <f>+'CLIN Detail list'!P81</f>
        <v>5.6    Implementation on ON &amp; PBN</v>
      </c>
      <c r="C80" s="127"/>
      <c r="D80" s="126"/>
      <c r="E80" s="127"/>
      <c r="F80" s="127"/>
      <c r="G80" s="127"/>
      <c r="H80" s="158"/>
      <c r="I80" s="158"/>
      <c r="J80" s="160"/>
      <c r="K80" s="160"/>
      <c r="L80" s="233">
        <f>SUBTOTAL(9,L81:L364)</f>
        <v>0</v>
      </c>
      <c r="M80" s="8"/>
    </row>
    <row r="81" spans="2:13" x14ac:dyDescent="0.35">
      <c r="B81" s="229" t="str">
        <f>+'CLIN Detail list'!P82</f>
        <v>5.6.1    SER 1 : SHAPE Mons (Pilot)</v>
      </c>
      <c r="C81" s="127"/>
      <c r="D81" s="126"/>
      <c r="E81" s="127"/>
      <c r="F81" s="127"/>
      <c r="G81" s="127"/>
      <c r="H81" s="158"/>
      <c r="I81" s="158"/>
      <c r="J81" s="160"/>
      <c r="K81" s="160"/>
      <c r="L81" s="233">
        <f>SUBTOTAL(9,L82:L90)</f>
        <v>0</v>
      </c>
      <c r="M81" s="8"/>
    </row>
    <row r="82" spans="2:13" x14ac:dyDescent="0.35">
      <c r="B82" s="153" t="str">
        <f>+'CLIN Detail list'!P83</f>
        <v>5.6.1.1    Pre Migration Meeting</v>
      </c>
      <c r="C82" s="121" t="s">
        <v>98</v>
      </c>
      <c r="D82" s="120" t="s">
        <v>26</v>
      </c>
      <c r="E82" s="121"/>
      <c r="F82" s="121"/>
      <c r="G82" s="121"/>
      <c r="H82" s="167"/>
      <c r="I82" s="167"/>
      <c r="J82" s="8">
        <f t="shared" ref="J82" si="27">(E82*F82*H82)+(F82*G82*I82*E82)</f>
        <v>0</v>
      </c>
      <c r="K82" s="8">
        <f t="shared" ref="K82" si="28">J82*$P$4</f>
        <v>0</v>
      </c>
      <c r="L82" s="8">
        <f t="shared" ref="L82:L90" si="29">K82+J82</f>
        <v>0</v>
      </c>
      <c r="M82" s="8"/>
    </row>
    <row r="83" spans="2:13" x14ac:dyDescent="0.35">
      <c r="B83" s="153" t="str">
        <f>+'CLIN Detail list'!P84</f>
        <v>5.6.1.2    Site Survey (IKM Tools)</v>
      </c>
      <c r="C83" s="121" t="s">
        <v>98</v>
      </c>
      <c r="D83" s="120" t="s">
        <v>26</v>
      </c>
      <c r="E83" s="121"/>
      <c r="F83" s="121"/>
      <c r="G83" s="121"/>
      <c r="H83" s="167"/>
      <c r="I83" s="167"/>
      <c r="J83" s="8">
        <f t="shared" ref="J83:J90" si="30">(E83*F83*H83)+(F83*G83*I83*E83)</f>
        <v>0</v>
      </c>
      <c r="K83" s="8">
        <f t="shared" ref="K83:K90" si="31">J83*$P$4</f>
        <v>0</v>
      </c>
      <c r="L83" s="8">
        <f t="shared" si="29"/>
        <v>0</v>
      </c>
      <c r="M83" s="8"/>
    </row>
    <row r="84" spans="2:13" x14ac:dyDescent="0.35">
      <c r="B84" s="153" t="str">
        <f>+'CLIN Detail list'!P85</f>
        <v>5.6.1.3    Support to Pilot Site Activation (ON &amp; PBN)</v>
      </c>
      <c r="C84" s="121" t="s">
        <v>98</v>
      </c>
      <c r="D84" s="120" t="s">
        <v>26</v>
      </c>
      <c r="E84" s="121"/>
      <c r="F84" s="121"/>
      <c r="G84" s="121"/>
      <c r="H84" s="167"/>
      <c r="I84" s="167"/>
      <c r="J84" s="8">
        <f t="shared" si="30"/>
        <v>0</v>
      </c>
      <c r="K84" s="8">
        <f t="shared" si="31"/>
        <v>0</v>
      </c>
      <c r="L84" s="8">
        <f t="shared" si="29"/>
        <v>0</v>
      </c>
      <c r="M84" s="8"/>
    </row>
    <row r="85" spans="2:13" x14ac:dyDescent="0.35">
      <c r="B85" s="153" t="str">
        <f>+'CLIN Detail list'!P86</f>
        <v xml:space="preserve">5.6.1.4    Installation  </v>
      </c>
      <c r="C85" s="121" t="s">
        <v>98</v>
      </c>
      <c r="D85" s="120" t="s">
        <v>26</v>
      </c>
      <c r="E85" s="121"/>
      <c r="F85" s="121"/>
      <c r="G85" s="121"/>
      <c r="H85" s="167"/>
      <c r="I85" s="167"/>
      <c r="J85" s="8">
        <f t="shared" si="30"/>
        <v>0</v>
      </c>
      <c r="K85" s="8">
        <f t="shared" si="31"/>
        <v>0</v>
      </c>
      <c r="L85" s="8">
        <f t="shared" si="29"/>
        <v>0</v>
      </c>
      <c r="M85" s="8"/>
    </row>
    <row r="86" spans="2:13" x14ac:dyDescent="0.35">
      <c r="B86" s="153" t="str">
        <f>+'CLIN Detail list'!P87</f>
        <v>5.6.1.5    Migration Tool configuration / customization</v>
      </c>
      <c r="C86" s="121" t="s">
        <v>98</v>
      </c>
      <c r="D86" s="120" t="s">
        <v>26</v>
      </c>
      <c r="E86" s="121"/>
      <c r="F86" s="121"/>
      <c r="G86" s="121"/>
      <c r="H86" s="167"/>
      <c r="I86" s="167"/>
      <c r="J86" s="8">
        <f t="shared" si="30"/>
        <v>0</v>
      </c>
      <c r="K86" s="8">
        <f t="shared" si="31"/>
        <v>0</v>
      </c>
      <c r="L86" s="8">
        <f t="shared" si="29"/>
        <v>0</v>
      </c>
      <c r="M86" s="8"/>
    </row>
    <row r="87" spans="2:13" x14ac:dyDescent="0.35">
      <c r="B87" s="153" t="str">
        <f>+'CLIN Detail list'!P88</f>
        <v xml:space="preserve">5.6.1.6    Data Migration </v>
      </c>
      <c r="C87" s="121" t="s">
        <v>98</v>
      </c>
      <c r="D87" s="120" t="s">
        <v>26</v>
      </c>
      <c r="E87" s="121"/>
      <c r="F87" s="121"/>
      <c r="G87" s="121"/>
      <c r="H87" s="167"/>
      <c r="I87" s="167"/>
      <c r="J87" s="8">
        <f t="shared" si="30"/>
        <v>0</v>
      </c>
      <c r="K87" s="8">
        <f t="shared" si="31"/>
        <v>0</v>
      </c>
      <c r="L87" s="8">
        <f t="shared" si="29"/>
        <v>0</v>
      </c>
      <c r="M87" s="8"/>
    </row>
    <row r="88" spans="2:13" x14ac:dyDescent="0.35">
      <c r="B88" s="153" t="str">
        <f>+'CLIN Detail list'!P89</f>
        <v>5.6.1.7    Post Migration Information Assurance Test</v>
      </c>
      <c r="C88" s="121" t="s">
        <v>98</v>
      </c>
      <c r="D88" s="120" t="s">
        <v>26</v>
      </c>
      <c r="E88" s="121"/>
      <c r="F88" s="121"/>
      <c r="G88" s="121"/>
      <c r="H88" s="167"/>
      <c r="I88" s="167"/>
      <c r="J88" s="8">
        <f t="shared" si="30"/>
        <v>0</v>
      </c>
      <c r="K88" s="8">
        <f t="shared" si="31"/>
        <v>0</v>
      </c>
      <c r="L88" s="8">
        <f t="shared" si="29"/>
        <v>0</v>
      </c>
      <c r="M88" s="8"/>
    </row>
    <row r="89" spans="2:13" x14ac:dyDescent="0.35">
      <c r="B89" s="153" t="str">
        <f>+'CLIN Detail list'!P90</f>
        <v>5.6.1.8    Performance Tests, Test</v>
      </c>
      <c r="C89" s="121" t="s">
        <v>98</v>
      </c>
      <c r="D89" s="120" t="s">
        <v>26</v>
      </c>
      <c r="E89" s="121"/>
      <c r="F89" s="121"/>
      <c r="G89" s="121"/>
      <c r="H89" s="167"/>
      <c r="I89" s="167"/>
      <c r="J89" s="8">
        <f t="shared" si="30"/>
        <v>0</v>
      </c>
      <c r="K89" s="8">
        <f t="shared" si="31"/>
        <v>0</v>
      </c>
      <c r="L89" s="8">
        <f t="shared" si="29"/>
        <v>0</v>
      </c>
      <c r="M89" s="8"/>
    </row>
    <row r="90" spans="2:13" x14ac:dyDescent="0.35">
      <c r="B90" s="153" t="str">
        <f>+'CLIN Detail list'!P91</f>
        <v>5.6.1.9    Site Acceptance Test  SHAPE HQ = Pilot</v>
      </c>
      <c r="C90" s="121" t="s">
        <v>98</v>
      </c>
      <c r="D90" s="120" t="s">
        <v>26</v>
      </c>
      <c r="E90" s="121"/>
      <c r="F90" s="121"/>
      <c r="G90" s="121"/>
      <c r="H90" s="167"/>
      <c r="I90" s="167"/>
      <c r="J90" s="8">
        <f t="shared" si="30"/>
        <v>0</v>
      </c>
      <c r="K90" s="8">
        <f t="shared" si="31"/>
        <v>0</v>
      </c>
      <c r="L90" s="8">
        <f t="shared" si="29"/>
        <v>0</v>
      </c>
      <c r="M90" s="8"/>
    </row>
    <row r="91" spans="2:13" x14ac:dyDescent="0.35">
      <c r="B91" s="229" t="str">
        <f>+'CLIN Detail list'!P92</f>
        <v>5.6.2    SER 2: Pre Migration Meeting ACT SEE</v>
      </c>
      <c r="C91" s="127"/>
      <c r="D91" s="126"/>
      <c r="E91" s="127"/>
      <c r="F91" s="127"/>
      <c r="G91" s="127"/>
      <c r="H91" s="158"/>
      <c r="I91" s="158"/>
      <c r="J91" s="160"/>
      <c r="K91" s="160"/>
      <c r="L91" s="233">
        <f>SUBTOTAL(9,L92:L99)</f>
        <v>0</v>
      </c>
      <c r="M91" s="8"/>
    </row>
    <row r="92" spans="2:13" x14ac:dyDescent="0.35">
      <c r="B92" s="153" t="str">
        <f>+'CLIN Detail list'!P93</f>
        <v>5.6.2.1    Pre Migration Meeting</v>
      </c>
      <c r="C92" s="121" t="s">
        <v>98</v>
      </c>
      <c r="D92" s="120" t="s">
        <v>26</v>
      </c>
      <c r="E92" s="121"/>
      <c r="F92" s="121"/>
      <c r="G92" s="121"/>
      <c r="H92" s="167"/>
      <c r="I92" s="167"/>
      <c r="J92" s="8">
        <f t="shared" ref="J92:J99" si="32">(E92*F92*H92)+(F92*G92*I92*E92)</f>
        <v>0</v>
      </c>
      <c r="K92" s="8">
        <f t="shared" ref="K92:K99" si="33">J92*$P$4</f>
        <v>0</v>
      </c>
      <c r="L92" s="8">
        <f t="shared" ref="L92:L99" si="34">K92+J92</f>
        <v>0</v>
      </c>
      <c r="M92" s="8"/>
    </row>
    <row r="93" spans="2:13" x14ac:dyDescent="0.35">
      <c r="B93" s="153" t="str">
        <f>+'CLIN Detail list'!P94</f>
        <v>5.6.2.2    Site Survey (IKM Tools)</v>
      </c>
      <c r="C93" s="121" t="s">
        <v>98</v>
      </c>
      <c r="D93" s="120" t="s">
        <v>26</v>
      </c>
      <c r="E93" s="121"/>
      <c r="F93" s="121"/>
      <c r="G93" s="121"/>
      <c r="H93" s="167"/>
      <c r="I93" s="167"/>
      <c r="J93" s="8">
        <f t="shared" si="32"/>
        <v>0</v>
      </c>
      <c r="K93" s="8">
        <f t="shared" si="33"/>
        <v>0</v>
      </c>
      <c r="L93" s="8">
        <f t="shared" si="34"/>
        <v>0</v>
      </c>
      <c r="M93" s="8"/>
    </row>
    <row r="94" spans="2:13" x14ac:dyDescent="0.35">
      <c r="B94" s="153" t="str">
        <f>+'CLIN Detail list'!P95</f>
        <v>5.6.2.3    Support Site Activation (ON &amp; PBN)</v>
      </c>
      <c r="C94" s="121" t="s">
        <v>98</v>
      </c>
      <c r="D94" s="120" t="s">
        <v>26</v>
      </c>
      <c r="E94" s="121"/>
      <c r="F94" s="121"/>
      <c r="G94" s="121"/>
      <c r="H94" s="167"/>
      <c r="I94" s="167"/>
      <c r="J94" s="8">
        <f t="shared" si="32"/>
        <v>0</v>
      </c>
      <c r="K94" s="8">
        <f t="shared" si="33"/>
        <v>0</v>
      </c>
      <c r="L94" s="8">
        <f t="shared" si="34"/>
        <v>0</v>
      </c>
      <c r="M94" s="8"/>
    </row>
    <row r="95" spans="2:13" x14ac:dyDescent="0.35">
      <c r="B95" s="153" t="str">
        <f>+'CLIN Detail list'!P96</f>
        <v>5.6.2.4    Migration Tool configuration / customization</v>
      </c>
      <c r="C95" s="121" t="s">
        <v>98</v>
      </c>
      <c r="D95" s="120" t="s">
        <v>26</v>
      </c>
      <c r="E95" s="121"/>
      <c r="F95" s="121"/>
      <c r="G95" s="121"/>
      <c r="H95" s="167"/>
      <c r="I95" s="167"/>
      <c r="J95" s="8">
        <f t="shared" si="32"/>
        <v>0</v>
      </c>
      <c r="K95" s="8">
        <f t="shared" si="33"/>
        <v>0</v>
      </c>
      <c r="L95" s="8">
        <f t="shared" si="34"/>
        <v>0</v>
      </c>
      <c r="M95" s="8"/>
    </row>
    <row r="96" spans="2:13" x14ac:dyDescent="0.35">
      <c r="B96" s="153" t="str">
        <f>+'CLIN Detail list'!P97</f>
        <v xml:space="preserve">5.6.2.5    Data Migration </v>
      </c>
      <c r="C96" s="121" t="s">
        <v>98</v>
      </c>
      <c r="D96" s="120" t="s">
        <v>26</v>
      </c>
      <c r="E96" s="121"/>
      <c r="F96" s="121"/>
      <c r="G96" s="121"/>
      <c r="H96" s="167"/>
      <c r="I96" s="167"/>
      <c r="J96" s="8">
        <f t="shared" si="32"/>
        <v>0</v>
      </c>
      <c r="K96" s="8">
        <f t="shared" si="33"/>
        <v>0</v>
      </c>
      <c r="L96" s="8">
        <f t="shared" si="34"/>
        <v>0</v>
      </c>
      <c r="M96" s="8"/>
    </row>
    <row r="97" spans="2:13" x14ac:dyDescent="0.35">
      <c r="B97" s="153" t="str">
        <f>+'CLIN Detail list'!P98</f>
        <v>5.6.2.6    Post Migration Information Assurance Test</v>
      </c>
      <c r="C97" s="121" t="s">
        <v>98</v>
      </c>
      <c r="D97" s="120" t="s">
        <v>26</v>
      </c>
      <c r="E97" s="121"/>
      <c r="F97" s="121"/>
      <c r="G97" s="121"/>
      <c r="H97" s="167"/>
      <c r="I97" s="167"/>
      <c r="J97" s="8">
        <f t="shared" si="32"/>
        <v>0</v>
      </c>
      <c r="K97" s="8">
        <f t="shared" si="33"/>
        <v>0</v>
      </c>
      <c r="L97" s="8">
        <f t="shared" si="34"/>
        <v>0</v>
      </c>
      <c r="M97" s="8"/>
    </row>
    <row r="98" spans="2:13" x14ac:dyDescent="0.35">
      <c r="B98" s="153" t="str">
        <f>+'CLIN Detail list'!P99</f>
        <v>5.6.2.7    Performance Tests, Test</v>
      </c>
      <c r="C98" s="121" t="s">
        <v>98</v>
      </c>
      <c r="D98" s="120" t="s">
        <v>26</v>
      </c>
      <c r="E98" s="121"/>
      <c r="F98" s="121"/>
      <c r="G98" s="121"/>
      <c r="H98" s="167"/>
      <c r="I98" s="167"/>
      <c r="J98" s="8">
        <f t="shared" si="32"/>
        <v>0</v>
      </c>
      <c r="K98" s="8">
        <f t="shared" si="33"/>
        <v>0</v>
      </c>
      <c r="L98" s="8">
        <f t="shared" si="34"/>
        <v>0</v>
      </c>
      <c r="M98" s="8"/>
    </row>
    <row r="99" spans="2:13" x14ac:dyDescent="0.35">
      <c r="B99" s="153" t="str">
        <f>+'CLIN Detail list'!P100</f>
        <v>5.6.2.8    Site Acceptance Test</v>
      </c>
      <c r="C99" s="121" t="s">
        <v>98</v>
      </c>
      <c r="D99" s="120" t="s">
        <v>26</v>
      </c>
      <c r="E99" s="121"/>
      <c r="F99" s="121"/>
      <c r="G99" s="121"/>
      <c r="H99" s="167"/>
      <c r="I99" s="167"/>
      <c r="J99" s="8">
        <f t="shared" si="32"/>
        <v>0</v>
      </c>
      <c r="K99" s="8">
        <f t="shared" si="33"/>
        <v>0</v>
      </c>
      <c r="L99" s="8">
        <f t="shared" si="34"/>
        <v>0</v>
      </c>
      <c r="M99" s="8"/>
    </row>
    <row r="100" spans="2:13" x14ac:dyDescent="0.35">
      <c r="B100" s="229" t="str">
        <f>+'CLIN Detail list'!P101</f>
        <v>5.6.3    SER 3: Pre Migration Meeting NCISG</v>
      </c>
      <c r="C100" s="127"/>
      <c r="D100" s="126"/>
      <c r="E100" s="127"/>
      <c r="F100" s="127"/>
      <c r="G100" s="127"/>
      <c r="H100" s="158"/>
      <c r="I100" s="158"/>
      <c r="J100" s="160"/>
      <c r="K100" s="160"/>
      <c r="L100" s="233">
        <f>SUBTOTAL(9,L101:L108)</f>
        <v>0</v>
      </c>
      <c r="M100" s="8"/>
    </row>
    <row r="101" spans="2:13" x14ac:dyDescent="0.35">
      <c r="B101" s="153" t="str">
        <f>+'CLIN Detail list'!P102</f>
        <v>5.6.3.1    Pre Migration Meeting</v>
      </c>
      <c r="C101" s="121" t="s">
        <v>98</v>
      </c>
      <c r="D101" s="120" t="s">
        <v>26</v>
      </c>
      <c r="E101" s="121"/>
      <c r="F101" s="121"/>
      <c r="G101" s="121"/>
      <c r="H101" s="167"/>
      <c r="I101" s="167"/>
      <c r="J101" s="8">
        <f t="shared" ref="J101:J108" si="35">(E101*F101*H101)+(F101*G101*I101*E101)</f>
        <v>0</v>
      </c>
      <c r="K101" s="8">
        <f t="shared" ref="K101:K108" si="36">J101*$P$4</f>
        <v>0</v>
      </c>
      <c r="L101" s="8">
        <f t="shared" ref="L101:L108" si="37">K101+J101</f>
        <v>0</v>
      </c>
      <c r="M101" s="8"/>
    </row>
    <row r="102" spans="2:13" x14ac:dyDescent="0.35">
      <c r="B102" s="153" t="str">
        <f>+'CLIN Detail list'!P103</f>
        <v>5.6.3.2    Site Survey (IKM Tools)</v>
      </c>
      <c r="C102" s="121" t="s">
        <v>98</v>
      </c>
      <c r="D102" s="120" t="s">
        <v>26</v>
      </c>
      <c r="E102" s="121"/>
      <c r="F102" s="121"/>
      <c r="G102" s="121"/>
      <c r="H102" s="167"/>
      <c r="I102" s="167"/>
      <c r="J102" s="8">
        <f t="shared" si="35"/>
        <v>0</v>
      </c>
      <c r="K102" s="8">
        <f t="shared" si="36"/>
        <v>0</v>
      </c>
      <c r="L102" s="8">
        <f t="shared" si="37"/>
        <v>0</v>
      </c>
      <c r="M102" s="8"/>
    </row>
    <row r="103" spans="2:13" x14ac:dyDescent="0.35">
      <c r="B103" s="153" t="str">
        <f>+'CLIN Detail list'!P104</f>
        <v>5.6.3.3    Support Site Activation (ON &amp; PBN)</v>
      </c>
      <c r="C103" s="121" t="s">
        <v>98</v>
      </c>
      <c r="D103" s="120" t="s">
        <v>26</v>
      </c>
      <c r="E103" s="121"/>
      <c r="F103" s="121"/>
      <c r="G103" s="121"/>
      <c r="H103" s="167"/>
      <c r="I103" s="167"/>
      <c r="J103" s="8">
        <f t="shared" si="35"/>
        <v>0</v>
      </c>
      <c r="K103" s="8">
        <f t="shared" si="36"/>
        <v>0</v>
      </c>
      <c r="L103" s="8">
        <f t="shared" si="37"/>
        <v>0</v>
      </c>
      <c r="M103" s="8"/>
    </row>
    <row r="104" spans="2:13" x14ac:dyDescent="0.35">
      <c r="B104" s="153" t="str">
        <f>+'CLIN Detail list'!P105</f>
        <v>5.6.3.4    Migration Tool configuration / customization</v>
      </c>
      <c r="C104" s="121" t="s">
        <v>98</v>
      </c>
      <c r="D104" s="120" t="s">
        <v>26</v>
      </c>
      <c r="E104" s="121"/>
      <c r="F104" s="121"/>
      <c r="G104" s="121"/>
      <c r="H104" s="167"/>
      <c r="I104" s="167"/>
      <c r="J104" s="8">
        <f t="shared" si="35"/>
        <v>0</v>
      </c>
      <c r="K104" s="8">
        <f t="shared" si="36"/>
        <v>0</v>
      </c>
      <c r="L104" s="8">
        <f t="shared" si="37"/>
        <v>0</v>
      </c>
      <c r="M104" s="8"/>
    </row>
    <row r="105" spans="2:13" x14ac:dyDescent="0.35">
      <c r="B105" s="153" t="str">
        <f>+'CLIN Detail list'!P106</f>
        <v xml:space="preserve">5.6.3.5    Data Migration </v>
      </c>
      <c r="C105" s="121" t="s">
        <v>98</v>
      </c>
      <c r="D105" s="120" t="s">
        <v>26</v>
      </c>
      <c r="E105" s="121"/>
      <c r="F105" s="121"/>
      <c r="G105" s="121"/>
      <c r="H105" s="167"/>
      <c r="I105" s="167"/>
      <c r="J105" s="8">
        <f t="shared" si="35"/>
        <v>0</v>
      </c>
      <c r="K105" s="8">
        <f t="shared" si="36"/>
        <v>0</v>
      </c>
      <c r="L105" s="8">
        <f t="shared" si="37"/>
        <v>0</v>
      </c>
      <c r="M105" s="8"/>
    </row>
    <row r="106" spans="2:13" x14ac:dyDescent="0.35">
      <c r="B106" s="153" t="str">
        <f>+'CLIN Detail list'!P107</f>
        <v>5.6.3.6    Post Migration Information Assurance Test</v>
      </c>
      <c r="C106" s="121" t="s">
        <v>98</v>
      </c>
      <c r="D106" s="120" t="s">
        <v>26</v>
      </c>
      <c r="E106" s="121"/>
      <c r="F106" s="121"/>
      <c r="G106" s="121"/>
      <c r="H106" s="167"/>
      <c r="I106" s="167"/>
      <c r="J106" s="8">
        <f t="shared" si="35"/>
        <v>0</v>
      </c>
      <c r="K106" s="8">
        <f t="shared" si="36"/>
        <v>0</v>
      </c>
      <c r="L106" s="8">
        <f t="shared" si="37"/>
        <v>0</v>
      </c>
      <c r="M106" s="8"/>
    </row>
    <row r="107" spans="2:13" x14ac:dyDescent="0.35">
      <c r="B107" s="153" t="str">
        <f>+'CLIN Detail list'!P108</f>
        <v>5.6.3.7    Performance Tests, Test</v>
      </c>
      <c r="C107" s="121" t="s">
        <v>98</v>
      </c>
      <c r="D107" s="120" t="s">
        <v>26</v>
      </c>
      <c r="E107" s="121"/>
      <c r="F107" s="121"/>
      <c r="G107" s="121"/>
      <c r="H107" s="167"/>
      <c r="I107" s="167"/>
      <c r="J107" s="8">
        <f t="shared" si="35"/>
        <v>0</v>
      </c>
      <c r="K107" s="8">
        <f t="shared" si="36"/>
        <v>0</v>
      </c>
      <c r="L107" s="8">
        <f t="shared" si="37"/>
        <v>0</v>
      </c>
      <c r="M107" s="8"/>
    </row>
    <row r="108" spans="2:13" x14ac:dyDescent="0.35">
      <c r="B108" s="153" t="str">
        <f>+'CLIN Detail list'!P109</f>
        <v>5.6.3.8    Site Acceptance Test</v>
      </c>
      <c r="C108" s="121" t="s">
        <v>98</v>
      </c>
      <c r="D108" s="120" t="s">
        <v>26</v>
      </c>
      <c r="E108" s="121"/>
      <c r="F108" s="121"/>
      <c r="G108" s="121"/>
      <c r="H108" s="167"/>
      <c r="I108" s="167"/>
      <c r="J108" s="8">
        <f t="shared" si="35"/>
        <v>0</v>
      </c>
      <c r="K108" s="8">
        <f t="shared" si="36"/>
        <v>0</v>
      </c>
      <c r="L108" s="8">
        <f t="shared" si="37"/>
        <v>0</v>
      </c>
      <c r="M108" s="8"/>
    </row>
    <row r="109" spans="2:13" x14ac:dyDescent="0.35">
      <c r="B109" s="236" t="str">
        <f>+'CLIN Detail list'!P110</f>
        <v>5.6.4    SER 4: Pre Migration Meeting NCIA Reference Facility (ON ONLY)</v>
      </c>
      <c r="C109" s="127"/>
      <c r="D109" s="126"/>
      <c r="E109" s="127"/>
      <c r="F109" s="127"/>
      <c r="G109" s="127"/>
      <c r="H109" s="158"/>
      <c r="I109" s="158"/>
      <c r="J109" s="160"/>
      <c r="K109" s="160"/>
      <c r="L109" s="233">
        <f>SUBTOTAL(9,L110:L117)</f>
        <v>0</v>
      </c>
      <c r="M109" s="8"/>
    </row>
    <row r="110" spans="2:13" x14ac:dyDescent="0.35">
      <c r="B110" s="153" t="str">
        <f>+'CLIN Detail list'!P111</f>
        <v>5.6.4.1    Pre Migration Meeting</v>
      </c>
      <c r="C110" s="121" t="s">
        <v>98</v>
      </c>
      <c r="D110" s="120" t="s">
        <v>26</v>
      </c>
      <c r="E110" s="121"/>
      <c r="F110" s="121"/>
      <c r="G110" s="121"/>
      <c r="H110" s="167"/>
      <c r="I110" s="167"/>
      <c r="J110" s="8">
        <f t="shared" ref="J110:J119" si="38">(E110*F110*H110)+(F110*G110*I110*E110)</f>
        <v>0</v>
      </c>
      <c r="K110" s="8">
        <f t="shared" ref="K110:K119" si="39">J110*$P$4</f>
        <v>0</v>
      </c>
      <c r="L110" s="8">
        <f t="shared" ref="L110:L117" si="40">K110+J110</f>
        <v>0</v>
      </c>
      <c r="M110" s="8"/>
    </row>
    <row r="111" spans="2:13" x14ac:dyDescent="0.35">
      <c r="B111" s="153" t="str">
        <f>+'CLIN Detail list'!P112</f>
        <v>5.6.4.2    Site Survey (IKM Tools)</v>
      </c>
      <c r="C111" s="121" t="s">
        <v>98</v>
      </c>
      <c r="D111" s="120" t="s">
        <v>26</v>
      </c>
      <c r="E111" s="121"/>
      <c r="F111" s="121"/>
      <c r="G111" s="121"/>
      <c r="H111" s="167"/>
      <c r="I111" s="167"/>
      <c r="J111" s="8">
        <f t="shared" si="38"/>
        <v>0</v>
      </c>
      <c r="K111" s="8">
        <f t="shared" si="39"/>
        <v>0</v>
      </c>
      <c r="L111" s="8">
        <f t="shared" si="40"/>
        <v>0</v>
      </c>
      <c r="M111" s="8"/>
    </row>
    <row r="112" spans="2:13" x14ac:dyDescent="0.35">
      <c r="B112" s="153" t="str">
        <f>+'CLIN Detail list'!P113</f>
        <v>5.6.4.3    Support Site Activation (ON)</v>
      </c>
      <c r="C112" s="121" t="s">
        <v>98</v>
      </c>
      <c r="D112" s="120" t="s">
        <v>26</v>
      </c>
      <c r="E112" s="121"/>
      <c r="F112" s="121"/>
      <c r="G112" s="121"/>
      <c r="H112" s="167"/>
      <c r="I112" s="167"/>
      <c r="J112" s="8">
        <f t="shared" si="38"/>
        <v>0</v>
      </c>
      <c r="K112" s="8">
        <f t="shared" si="39"/>
        <v>0</v>
      </c>
      <c r="L112" s="8">
        <f t="shared" si="40"/>
        <v>0</v>
      </c>
      <c r="M112" s="8"/>
    </row>
    <row r="113" spans="2:13" x14ac:dyDescent="0.35">
      <c r="B113" s="153" t="str">
        <f>+'CLIN Detail list'!P114</f>
        <v>5.6.4.4    Migration Tool configuration / customization</v>
      </c>
      <c r="C113" s="121" t="s">
        <v>98</v>
      </c>
      <c r="D113" s="120" t="s">
        <v>26</v>
      </c>
      <c r="E113" s="121"/>
      <c r="F113" s="121"/>
      <c r="G113" s="121"/>
      <c r="H113" s="167"/>
      <c r="I113" s="167"/>
      <c r="J113" s="8">
        <f t="shared" si="38"/>
        <v>0</v>
      </c>
      <c r="K113" s="8">
        <f t="shared" si="39"/>
        <v>0</v>
      </c>
      <c r="L113" s="8">
        <f t="shared" si="40"/>
        <v>0</v>
      </c>
      <c r="M113" s="8"/>
    </row>
    <row r="114" spans="2:13" x14ac:dyDescent="0.35">
      <c r="B114" s="153" t="str">
        <f>+'CLIN Detail list'!P115</f>
        <v xml:space="preserve">5.6.4.5    Data Migration </v>
      </c>
      <c r="C114" s="121" t="s">
        <v>98</v>
      </c>
      <c r="D114" s="120" t="s">
        <v>26</v>
      </c>
      <c r="E114" s="121"/>
      <c r="F114" s="121"/>
      <c r="G114" s="121"/>
      <c r="H114" s="167"/>
      <c r="I114" s="167"/>
      <c r="J114" s="8">
        <f t="shared" si="38"/>
        <v>0</v>
      </c>
      <c r="K114" s="8">
        <f t="shared" si="39"/>
        <v>0</v>
      </c>
      <c r="L114" s="8">
        <f t="shared" si="40"/>
        <v>0</v>
      </c>
      <c r="M114" s="8"/>
    </row>
    <row r="115" spans="2:13" x14ac:dyDescent="0.35">
      <c r="B115" s="153" t="str">
        <f>+'CLIN Detail list'!P116</f>
        <v>5.6.4.6    Post Migration Information Assurance Test</v>
      </c>
      <c r="C115" s="121" t="s">
        <v>98</v>
      </c>
      <c r="D115" s="120" t="s">
        <v>26</v>
      </c>
      <c r="E115" s="121"/>
      <c r="F115" s="121"/>
      <c r="G115" s="121"/>
      <c r="H115" s="167"/>
      <c r="I115" s="167"/>
      <c r="J115" s="8">
        <f t="shared" si="38"/>
        <v>0</v>
      </c>
      <c r="K115" s="8">
        <f t="shared" si="39"/>
        <v>0</v>
      </c>
      <c r="L115" s="8">
        <f t="shared" si="40"/>
        <v>0</v>
      </c>
      <c r="M115" s="8"/>
    </row>
    <row r="116" spans="2:13" x14ac:dyDescent="0.35">
      <c r="B116" s="153" t="str">
        <f>+'CLIN Detail list'!P117</f>
        <v>5.6.4.7    Performance Tests, Test</v>
      </c>
      <c r="C116" s="121" t="s">
        <v>98</v>
      </c>
      <c r="D116" s="120" t="s">
        <v>26</v>
      </c>
      <c r="E116" s="121"/>
      <c r="F116" s="121"/>
      <c r="G116" s="121"/>
      <c r="H116" s="167"/>
      <c r="I116" s="167"/>
      <c r="J116" s="8">
        <f t="shared" si="38"/>
        <v>0</v>
      </c>
      <c r="K116" s="8">
        <f t="shared" si="39"/>
        <v>0</v>
      </c>
      <c r="L116" s="8">
        <f t="shared" si="40"/>
        <v>0</v>
      </c>
      <c r="M116" s="8"/>
    </row>
    <row r="117" spans="2:13" x14ac:dyDescent="0.35">
      <c r="B117" s="153" t="str">
        <f>+'CLIN Detail list'!P118</f>
        <v>5.6.4.8    Site Acceptance Test</v>
      </c>
      <c r="C117" s="121" t="s">
        <v>98</v>
      </c>
      <c r="D117" s="120" t="s">
        <v>26</v>
      </c>
      <c r="E117" s="121"/>
      <c r="F117" s="121"/>
      <c r="G117" s="121"/>
      <c r="H117" s="167"/>
      <c r="I117" s="167"/>
      <c r="J117" s="8">
        <f t="shared" si="38"/>
        <v>0</v>
      </c>
      <c r="K117" s="8">
        <f t="shared" si="39"/>
        <v>0</v>
      </c>
      <c r="L117" s="8">
        <f t="shared" si="40"/>
        <v>0</v>
      </c>
      <c r="M117" s="8"/>
    </row>
    <row r="118" spans="2:13" x14ac:dyDescent="0.35">
      <c r="B118" s="236" t="str">
        <f>+'CLIN Detail list'!P119</f>
        <v xml:space="preserve">5.6.5    SER 5: Pre Migration NCIA IV&amp;V  </v>
      </c>
      <c r="C118" s="127"/>
      <c r="D118" s="126"/>
      <c r="E118" s="127"/>
      <c r="F118" s="127"/>
      <c r="G118" s="127"/>
      <c r="H118" s="158"/>
      <c r="I118" s="158"/>
      <c r="J118" s="160"/>
      <c r="K118" s="160"/>
      <c r="L118" s="233">
        <f>SUBTOTAL(9,L119:L126)</f>
        <v>0</v>
      </c>
      <c r="M118" s="8"/>
    </row>
    <row r="119" spans="2:13" x14ac:dyDescent="0.35">
      <c r="B119" s="153" t="str">
        <f>+'CLIN Detail list'!P120</f>
        <v>5.6.5.1    Pre Migration Meeting</v>
      </c>
      <c r="C119" s="121" t="s">
        <v>98</v>
      </c>
      <c r="D119" s="120" t="s">
        <v>26</v>
      </c>
      <c r="E119" s="121"/>
      <c r="F119" s="121"/>
      <c r="G119" s="121"/>
      <c r="H119" s="167"/>
      <c r="I119" s="167"/>
      <c r="J119" s="8">
        <f t="shared" si="38"/>
        <v>0</v>
      </c>
      <c r="K119" s="8">
        <f t="shared" si="39"/>
        <v>0</v>
      </c>
      <c r="L119" s="8">
        <f t="shared" ref="L119:L126" si="41">K119+J119</f>
        <v>0</v>
      </c>
      <c r="M119" s="8"/>
    </row>
    <row r="120" spans="2:13" x14ac:dyDescent="0.35">
      <c r="B120" s="153" t="str">
        <f>+'CLIN Detail list'!P121</f>
        <v>5.6.5.2    Site Survey (IKM Tools)</v>
      </c>
      <c r="C120" s="121" t="s">
        <v>98</v>
      </c>
      <c r="D120" s="120" t="s">
        <v>26</v>
      </c>
      <c r="E120" s="121"/>
      <c r="F120" s="121"/>
      <c r="G120" s="121"/>
      <c r="H120" s="167"/>
      <c r="I120" s="167"/>
      <c r="J120" s="8">
        <f t="shared" ref="J120:J126" si="42">(E120*F120*H120)+(F120*G120*I120*E120)</f>
        <v>0</v>
      </c>
      <c r="K120" s="8">
        <f t="shared" ref="K120:K126" si="43">J120*$P$4</f>
        <v>0</v>
      </c>
      <c r="L120" s="8">
        <f t="shared" si="41"/>
        <v>0</v>
      </c>
      <c r="M120" s="8"/>
    </row>
    <row r="121" spans="2:13" x14ac:dyDescent="0.35">
      <c r="B121" s="153" t="str">
        <f>+'CLIN Detail list'!P122</f>
        <v>5.6.5.3    Support Site Activation (ON &amp; PBN)</v>
      </c>
      <c r="C121" s="121" t="s">
        <v>98</v>
      </c>
      <c r="D121" s="120" t="s">
        <v>26</v>
      </c>
      <c r="E121" s="121"/>
      <c r="F121" s="121"/>
      <c r="G121" s="121"/>
      <c r="H121" s="167"/>
      <c r="I121" s="167"/>
      <c r="J121" s="8">
        <f t="shared" si="42"/>
        <v>0</v>
      </c>
      <c r="K121" s="8">
        <f t="shared" si="43"/>
        <v>0</v>
      </c>
      <c r="L121" s="8">
        <f t="shared" si="41"/>
        <v>0</v>
      </c>
      <c r="M121" s="8"/>
    </row>
    <row r="122" spans="2:13" x14ac:dyDescent="0.35">
      <c r="B122" s="153" t="str">
        <f>+'CLIN Detail list'!P123</f>
        <v>5.6.5.4    Migration Tool configuration / customization</v>
      </c>
      <c r="C122" s="121" t="s">
        <v>98</v>
      </c>
      <c r="D122" s="120" t="s">
        <v>26</v>
      </c>
      <c r="E122" s="121"/>
      <c r="F122" s="121"/>
      <c r="G122" s="121"/>
      <c r="H122" s="167"/>
      <c r="I122" s="167"/>
      <c r="J122" s="8">
        <f t="shared" si="42"/>
        <v>0</v>
      </c>
      <c r="K122" s="8">
        <f t="shared" si="43"/>
        <v>0</v>
      </c>
      <c r="L122" s="8">
        <f t="shared" si="41"/>
        <v>0</v>
      </c>
      <c r="M122" s="8"/>
    </row>
    <row r="123" spans="2:13" x14ac:dyDescent="0.35">
      <c r="B123" s="153" t="str">
        <f>+'CLIN Detail list'!P124</f>
        <v xml:space="preserve">5.6.5.5    Data Migration </v>
      </c>
      <c r="C123" s="121" t="s">
        <v>98</v>
      </c>
      <c r="D123" s="120" t="s">
        <v>26</v>
      </c>
      <c r="E123" s="121"/>
      <c r="F123" s="121"/>
      <c r="G123" s="121"/>
      <c r="H123" s="167"/>
      <c r="I123" s="167"/>
      <c r="J123" s="8">
        <f t="shared" si="42"/>
        <v>0</v>
      </c>
      <c r="K123" s="8">
        <f t="shared" si="43"/>
        <v>0</v>
      </c>
      <c r="L123" s="8">
        <f t="shared" si="41"/>
        <v>0</v>
      </c>
      <c r="M123" s="8"/>
    </row>
    <row r="124" spans="2:13" x14ac:dyDescent="0.35">
      <c r="B124" s="153" t="str">
        <f>+'CLIN Detail list'!P125</f>
        <v>5.6.5.6    Post Migration Information Assurance Test</v>
      </c>
      <c r="C124" s="121" t="s">
        <v>98</v>
      </c>
      <c r="D124" s="120" t="s">
        <v>26</v>
      </c>
      <c r="E124" s="121"/>
      <c r="F124" s="121"/>
      <c r="G124" s="121"/>
      <c r="H124" s="167"/>
      <c r="I124" s="167"/>
      <c r="J124" s="8">
        <f t="shared" si="42"/>
        <v>0</v>
      </c>
      <c r="K124" s="8">
        <f t="shared" si="43"/>
        <v>0</v>
      </c>
      <c r="L124" s="8">
        <f t="shared" si="41"/>
        <v>0</v>
      </c>
      <c r="M124" s="8"/>
    </row>
    <row r="125" spans="2:13" x14ac:dyDescent="0.35">
      <c r="B125" s="153" t="str">
        <f>+'CLIN Detail list'!P126</f>
        <v>5.6.5.7    Performance Tests, Test</v>
      </c>
      <c r="C125" s="121" t="s">
        <v>98</v>
      </c>
      <c r="D125" s="120" t="s">
        <v>26</v>
      </c>
      <c r="E125" s="121"/>
      <c r="F125" s="121"/>
      <c r="G125" s="121"/>
      <c r="H125" s="167"/>
      <c r="I125" s="167"/>
      <c r="J125" s="8">
        <f t="shared" si="42"/>
        <v>0</v>
      </c>
      <c r="K125" s="8">
        <f t="shared" si="43"/>
        <v>0</v>
      </c>
      <c r="L125" s="8">
        <f t="shared" si="41"/>
        <v>0</v>
      </c>
      <c r="M125" s="8"/>
    </row>
    <row r="126" spans="2:13" x14ac:dyDescent="0.35">
      <c r="B126" s="153" t="str">
        <f>+'CLIN Detail list'!P127</f>
        <v>5.6.5.8    Site Acceptance Test</v>
      </c>
      <c r="C126" s="121" t="s">
        <v>98</v>
      </c>
      <c r="D126" s="120" t="s">
        <v>26</v>
      </c>
      <c r="E126" s="121"/>
      <c r="F126" s="121"/>
      <c r="G126" s="121"/>
      <c r="H126" s="167"/>
      <c r="I126" s="167"/>
      <c r="J126" s="8">
        <f t="shared" si="42"/>
        <v>0</v>
      </c>
      <c r="K126" s="8">
        <f t="shared" si="43"/>
        <v>0</v>
      </c>
      <c r="L126" s="8">
        <f t="shared" si="41"/>
        <v>0</v>
      </c>
      <c r="M126" s="8"/>
    </row>
    <row r="127" spans="2:13" x14ac:dyDescent="0.35">
      <c r="B127" s="236" t="str">
        <f>+'CLIN Detail list'!P128</f>
        <v>5.6.6    SER 6 : JFC Brunssum</v>
      </c>
      <c r="C127" s="127"/>
      <c r="D127" s="126"/>
      <c r="E127" s="127"/>
      <c r="F127" s="127"/>
      <c r="G127" s="127"/>
      <c r="H127" s="158"/>
      <c r="I127" s="158"/>
      <c r="J127" s="160"/>
      <c r="K127" s="160"/>
      <c r="L127" s="233">
        <f>SUBTOTAL(9,L128:L135)</f>
        <v>0</v>
      </c>
      <c r="M127" s="8"/>
    </row>
    <row r="128" spans="2:13" x14ac:dyDescent="0.35">
      <c r="B128" s="153" t="str">
        <f>+'CLIN Detail list'!P129</f>
        <v>5.6.6.1    Pre Migration Meeting</v>
      </c>
      <c r="C128" s="121" t="s">
        <v>98</v>
      </c>
      <c r="D128" s="120" t="s">
        <v>26</v>
      </c>
      <c r="E128" s="121"/>
      <c r="F128" s="121"/>
      <c r="G128" s="121"/>
      <c r="H128" s="167"/>
      <c r="I128" s="167"/>
      <c r="J128" s="8">
        <f t="shared" ref="J128:J135" si="44">(E128*F128*H128)+(F128*G128*I128*E128)</f>
        <v>0</v>
      </c>
      <c r="K128" s="8">
        <f t="shared" ref="K128:K135" si="45">J128*$P$4</f>
        <v>0</v>
      </c>
      <c r="L128" s="8">
        <f t="shared" ref="L128:L135" si="46">K128+J128</f>
        <v>0</v>
      </c>
      <c r="M128" s="8"/>
    </row>
    <row r="129" spans="2:13" x14ac:dyDescent="0.35">
      <c r="B129" s="153" t="str">
        <f>+'CLIN Detail list'!P130</f>
        <v>5.6.6.2    Site Survey (IKM Tools)</v>
      </c>
      <c r="C129" s="121" t="s">
        <v>98</v>
      </c>
      <c r="D129" s="120" t="s">
        <v>26</v>
      </c>
      <c r="E129" s="121"/>
      <c r="F129" s="121"/>
      <c r="G129" s="121"/>
      <c r="H129" s="167"/>
      <c r="I129" s="167"/>
      <c r="J129" s="8">
        <f t="shared" si="44"/>
        <v>0</v>
      </c>
      <c r="K129" s="8">
        <f t="shared" si="45"/>
        <v>0</v>
      </c>
      <c r="L129" s="8">
        <f t="shared" si="46"/>
        <v>0</v>
      </c>
      <c r="M129" s="8"/>
    </row>
    <row r="130" spans="2:13" x14ac:dyDescent="0.35">
      <c r="B130" s="153" t="str">
        <f>+'CLIN Detail list'!P131</f>
        <v>5.6.6.3    Support Site Activation (ON &amp; PBN)</v>
      </c>
      <c r="C130" s="121" t="s">
        <v>98</v>
      </c>
      <c r="D130" s="120" t="s">
        <v>26</v>
      </c>
      <c r="E130" s="121"/>
      <c r="F130" s="121"/>
      <c r="G130" s="121"/>
      <c r="H130" s="167"/>
      <c r="I130" s="167"/>
      <c r="J130" s="8">
        <f t="shared" si="44"/>
        <v>0</v>
      </c>
      <c r="K130" s="8">
        <f t="shared" si="45"/>
        <v>0</v>
      </c>
      <c r="L130" s="8">
        <f t="shared" si="46"/>
        <v>0</v>
      </c>
      <c r="M130" s="8"/>
    </row>
    <row r="131" spans="2:13" x14ac:dyDescent="0.35">
      <c r="B131" s="153" t="str">
        <f>+'CLIN Detail list'!P132</f>
        <v>5.6.6.4    Migration Tool configuration / customization</v>
      </c>
      <c r="C131" s="121" t="s">
        <v>98</v>
      </c>
      <c r="D131" s="120" t="s">
        <v>26</v>
      </c>
      <c r="E131" s="121"/>
      <c r="F131" s="121"/>
      <c r="G131" s="121"/>
      <c r="H131" s="167"/>
      <c r="I131" s="167"/>
      <c r="J131" s="8">
        <f t="shared" si="44"/>
        <v>0</v>
      </c>
      <c r="K131" s="8">
        <f t="shared" si="45"/>
        <v>0</v>
      </c>
      <c r="L131" s="8">
        <f t="shared" si="46"/>
        <v>0</v>
      </c>
      <c r="M131" s="8"/>
    </row>
    <row r="132" spans="2:13" x14ac:dyDescent="0.35">
      <c r="B132" s="153" t="str">
        <f>+'CLIN Detail list'!P133</f>
        <v xml:space="preserve">5.6.6.5    Data Migration </v>
      </c>
      <c r="C132" s="121" t="s">
        <v>98</v>
      </c>
      <c r="D132" s="120" t="s">
        <v>26</v>
      </c>
      <c r="E132" s="121"/>
      <c r="F132" s="121"/>
      <c r="G132" s="121"/>
      <c r="H132" s="167"/>
      <c r="I132" s="167"/>
      <c r="J132" s="8">
        <f t="shared" si="44"/>
        <v>0</v>
      </c>
      <c r="K132" s="8">
        <f t="shared" si="45"/>
        <v>0</v>
      </c>
      <c r="L132" s="8">
        <f t="shared" si="46"/>
        <v>0</v>
      </c>
      <c r="M132" s="8"/>
    </row>
    <row r="133" spans="2:13" x14ac:dyDescent="0.35">
      <c r="B133" s="153" t="str">
        <f>+'CLIN Detail list'!P134</f>
        <v>5.6.6.6    Post Migration Information Assurance Test</v>
      </c>
      <c r="C133" s="121" t="s">
        <v>98</v>
      </c>
      <c r="D133" s="120" t="s">
        <v>26</v>
      </c>
      <c r="E133" s="121"/>
      <c r="F133" s="121"/>
      <c r="G133" s="121"/>
      <c r="H133" s="167"/>
      <c r="I133" s="167"/>
      <c r="J133" s="8">
        <f t="shared" si="44"/>
        <v>0</v>
      </c>
      <c r="K133" s="8">
        <f t="shared" si="45"/>
        <v>0</v>
      </c>
      <c r="L133" s="8">
        <f t="shared" si="46"/>
        <v>0</v>
      </c>
      <c r="M133" s="8"/>
    </row>
    <row r="134" spans="2:13" x14ac:dyDescent="0.35">
      <c r="B134" s="153" t="str">
        <f>+'CLIN Detail list'!P135</f>
        <v>5.6.6.7    Performance Tests, Test</v>
      </c>
      <c r="C134" s="121" t="s">
        <v>98</v>
      </c>
      <c r="D134" s="120" t="s">
        <v>26</v>
      </c>
      <c r="E134" s="121"/>
      <c r="F134" s="121"/>
      <c r="G134" s="121"/>
      <c r="H134" s="167"/>
      <c r="I134" s="167"/>
      <c r="J134" s="8">
        <f t="shared" si="44"/>
        <v>0</v>
      </c>
      <c r="K134" s="8">
        <f t="shared" si="45"/>
        <v>0</v>
      </c>
      <c r="L134" s="8">
        <f t="shared" si="46"/>
        <v>0</v>
      </c>
      <c r="M134" s="8"/>
    </row>
    <row r="135" spans="2:13" x14ac:dyDescent="0.35">
      <c r="B135" s="153" t="str">
        <f>+'CLIN Detail list'!P136</f>
        <v>5.6.6.8    Site Acceptance Test</v>
      </c>
      <c r="C135" s="121" t="s">
        <v>98</v>
      </c>
      <c r="D135" s="120" t="s">
        <v>26</v>
      </c>
      <c r="E135" s="121"/>
      <c r="F135" s="121"/>
      <c r="G135" s="121"/>
      <c r="H135" s="167"/>
      <c r="I135" s="167"/>
      <c r="J135" s="8">
        <f t="shared" si="44"/>
        <v>0</v>
      </c>
      <c r="K135" s="8">
        <f t="shared" si="45"/>
        <v>0</v>
      </c>
      <c r="L135" s="8">
        <f t="shared" si="46"/>
        <v>0</v>
      </c>
      <c r="M135" s="8"/>
    </row>
    <row r="136" spans="2:13" x14ac:dyDescent="0.35">
      <c r="B136" s="236" t="str">
        <f>+'CLIN Detail list'!P137</f>
        <v>5.6.7    SER 7 : JFC Naples</v>
      </c>
      <c r="C136" s="127"/>
      <c r="D136" s="126"/>
      <c r="E136" s="127"/>
      <c r="F136" s="127"/>
      <c r="G136" s="127"/>
      <c r="H136" s="158"/>
      <c r="I136" s="158"/>
      <c r="J136" s="160"/>
      <c r="K136" s="160"/>
      <c r="L136" s="233">
        <f>SUBTOTAL(9,L137:L145)</f>
        <v>0</v>
      </c>
      <c r="M136" s="8"/>
    </row>
    <row r="137" spans="2:13" x14ac:dyDescent="0.35">
      <c r="B137" s="153" t="str">
        <f>+'CLIN Detail list'!P138</f>
        <v>5.6.7.1    Pre Migration Meeting</v>
      </c>
      <c r="C137" s="121" t="s">
        <v>98</v>
      </c>
      <c r="D137" s="120" t="s">
        <v>26</v>
      </c>
      <c r="E137" s="121"/>
      <c r="F137" s="121"/>
      <c r="G137" s="121"/>
      <c r="H137" s="167"/>
      <c r="I137" s="167"/>
      <c r="J137" s="8">
        <f t="shared" ref="J137:J138" si="47">(E137*F137*H137)+(F137*G137*I137*E137)</f>
        <v>0</v>
      </c>
      <c r="K137" s="8">
        <f t="shared" ref="K137:K138" si="48">J137*$P$4</f>
        <v>0</v>
      </c>
      <c r="L137" s="8">
        <f t="shared" ref="L137:L199" si="49">K137+J137</f>
        <v>0</v>
      </c>
      <c r="M137" s="8"/>
    </row>
    <row r="138" spans="2:13" x14ac:dyDescent="0.35">
      <c r="B138" s="153" t="str">
        <f>+'CLIN Detail list'!P139</f>
        <v>5.6.7.2    Site Survey (IKM Tools)</v>
      </c>
      <c r="C138" s="121" t="s">
        <v>98</v>
      </c>
      <c r="D138" s="120" t="s">
        <v>26</v>
      </c>
      <c r="E138" s="121"/>
      <c r="F138" s="121"/>
      <c r="G138" s="121"/>
      <c r="H138" s="167"/>
      <c r="I138" s="167"/>
      <c r="J138" s="8">
        <f t="shared" si="47"/>
        <v>0</v>
      </c>
      <c r="K138" s="8">
        <f t="shared" si="48"/>
        <v>0</v>
      </c>
      <c r="L138" s="8">
        <f t="shared" si="49"/>
        <v>0</v>
      </c>
      <c r="M138" s="8"/>
    </row>
    <row r="139" spans="2:13" x14ac:dyDescent="0.35">
      <c r="B139" s="153" t="str">
        <f>+'CLIN Detail list'!P140</f>
        <v>5.6.7.3    Support Site Activation (ON &amp; PBN)</v>
      </c>
      <c r="C139" s="121" t="s">
        <v>98</v>
      </c>
      <c r="D139" s="120" t="s">
        <v>26</v>
      </c>
      <c r="E139" s="121"/>
      <c r="F139" s="121"/>
      <c r="G139" s="121"/>
      <c r="H139" s="167"/>
      <c r="I139" s="167"/>
      <c r="J139" s="8">
        <f t="shared" ref="J139" si="50">(E139*F139*H139)+(F139*G139*I139*E139)</f>
        <v>0</v>
      </c>
      <c r="K139" s="8">
        <f t="shared" ref="K139" si="51">J139*$P$4</f>
        <v>0</v>
      </c>
      <c r="L139" s="8">
        <f t="shared" si="49"/>
        <v>0</v>
      </c>
      <c r="M139" s="179"/>
    </row>
    <row r="140" spans="2:13" x14ac:dyDescent="0.35">
      <c r="B140" s="153" t="str">
        <f>+'CLIN Detail list'!P141</f>
        <v xml:space="preserve">5.6.7.4    Installation </v>
      </c>
      <c r="C140" s="121" t="s">
        <v>98</v>
      </c>
      <c r="D140" s="120" t="s">
        <v>26</v>
      </c>
      <c r="E140" s="121"/>
      <c r="F140" s="121"/>
      <c r="G140" s="121"/>
      <c r="H140" s="167"/>
      <c r="I140" s="167"/>
      <c r="J140" s="8">
        <f t="shared" ref="J140:J145" si="52">(E140*F140*H140)+(F140*G140*I140*E140)</f>
        <v>0</v>
      </c>
      <c r="K140" s="8">
        <f t="shared" ref="K140:K145" si="53">J140*$P$4</f>
        <v>0</v>
      </c>
      <c r="L140" s="8">
        <f t="shared" si="49"/>
        <v>0</v>
      </c>
      <c r="M140" s="179"/>
    </row>
    <row r="141" spans="2:13" x14ac:dyDescent="0.35">
      <c r="B141" s="153" t="str">
        <f>+'CLIN Detail list'!P142</f>
        <v>5.6.7.5    Migration Tool configuration / customization</v>
      </c>
      <c r="C141" s="121" t="s">
        <v>98</v>
      </c>
      <c r="D141" s="120" t="s">
        <v>26</v>
      </c>
      <c r="E141" s="121"/>
      <c r="F141" s="121"/>
      <c r="G141" s="121"/>
      <c r="H141" s="167"/>
      <c r="I141" s="167"/>
      <c r="J141" s="8">
        <f t="shared" si="52"/>
        <v>0</v>
      </c>
      <c r="K141" s="8">
        <f t="shared" si="53"/>
        <v>0</v>
      </c>
      <c r="L141" s="8">
        <f t="shared" si="49"/>
        <v>0</v>
      </c>
      <c r="M141" s="179"/>
    </row>
    <row r="142" spans="2:13" x14ac:dyDescent="0.35">
      <c r="B142" s="153" t="str">
        <f>+'CLIN Detail list'!P143</f>
        <v xml:space="preserve">5.6.7.6    Data Migration </v>
      </c>
      <c r="C142" s="121" t="s">
        <v>98</v>
      </c>
      <c r="D142" s="120" t="s">
        <v>26</v>
      </c>
      <c r="E142" s="121"/>
      <c r="F142" s="121"/>
      <c r="G142" s="121"/>
      <c r="H142" s="167"/>
      <c r="I142" s="167"/>
      <c r="J142" s="8">
        <f t="shared" si="52"/>
        <v>0</v>
      </c>
      <c r="K142" s="8">
        <f t="shared" si="53"/>
        <v>0</v>
      </c>
      <c r="L142" s="8">
        <f t="shared" si="49"/>
        <v>0</v>
      </c>
      <c r="M142" s="179"/>
    </row>
    <row r="143" spans="2:13" x14ac:dyDescent="0.35">
      <c r="B143" s="153" t="str">
        <f>+'CLIN Detail list'!P144</f>
        <v>5.6.7.7    Post Migration Information Assurance Test</v>
      </c>
      <c r="C143" s="121" t="s">
        <v>98</v>
      </c>
      <c r="D143" s="120" t="s">
        <v>26</v>
      </c>
      <c r="E143" s="121"/>
      <c r="F143" s="121"/>
      <c r="G143" s="121"/>
      <c r="H143" s="167"/>
      <c r="I143" s="167"/>
      <c r="J143" s="8">
        <f t="shared" si="52"/>
        <v>0</v>
      </c>
      <c r="K143" s="8">
        <f t="shared" si="53"/>
        <v>0</v>
      </c>
      <c r="L143" s="8">
        <f t="shared" si="49"/>
        <v>0</v>
      </c>
      <c r="M143" s="179"/>
    </row>
    <row r="144" spans="2:13" x14ac:dyDescent="0.35">
      <c r="B144" s="153" t="str">
        <f>+'CLIN Detail list'!P145</f>
        <v>5.6.7.8    Performance Tests, Test</v>
      </c>
      <c r="C144" s="121" t="s">
        <v>98</v>
      </c>
      <c r="D144" s="120" t="s">
        <v>26</v>
      </c>
      <c r="E144" s="121"/>
      <c r="F144" s="121"/>
      <c r="G144" s="121"/>
      <c r="H144" s="167"/>
      <c r="I144" s="167"/>
      <c r="J144" s="8">
        <f t="shared" si="52"/>
        <v>0</v>
      </c>
      <c r="K144" s="8">
        <f t="shared" si="53"/>
        <v>0</v>
      </c>
      <c r="L144" s="8">
        <f t="shared" si="49"/>
        <v>0</v>
      </c>
      <c r="M144" s="179"/>
    </row>
    <row r="145" spans="2:13" x14ac:dyDescent="0.35">
      <c r="B145" s="153" t="str">
        <f>+'CLIN Detail list'!P146</f>
        <v>5.6.7.9    Site Acceptance Test</v>
      </c>
      <c r="C145" s="121" t="s">
        <v>98</v>
      </c>
      <c r="D145" s="120" t="s">
        <v>26</v>
      </c>
      <c r="E145" s="121"/>
      <c r="F145" s="121"/>
      <c r="G145" s="121"/>
      <c r="H145" s="167"/>
      <c r="I145" s="167"/>
      <c r="J145" s="8">
        <f t="shared" si="52"/>
        <v>0</v>
      </c>
      <c r="K145" s="8">
        <f t="shared" si="53"/>
        <v>0</v>
      </c>
      <c r="L145" s="8">
        <f t="shared" si="49"/>
        <v>0</v>
      </c>
      <c r="M145" s="179"/>
    </row>
    <row r="146" spans="2:13" x14ac:dyDescent="0.35">
      <c r="B146" s="236" t="str">
        <f>+'CLIN Detail list'!P147</f>
        <v>5.6.8    SER 8 : AIRCOM Ramstein</v>
      </c>
      <c r="C146" s="127"/>
      <c r="D146" s="126"/>
      <c r="E146" s="127"/>
      <c r="F146" s="127"/>
      <c r="G146" s="127"/>
      <c r="H146" s="158"/>
      <c r="I146" s="158"/>
      <c r="J146" s="160"/>
      <c r="K146" s="160"/>
      <c r="L146" s="233">
        <f>SUBTOTAL(9,L147:L154)</f>
        <v>0</v>
      </c>
      <c r="M146" s="179"/>
    </row>
    <row r="147" spans="2:13" x14ac:dyDescent="0.35">
      <c r="B147" s="153" t="str">
        <f>+'CLIN Detail list'!P148</f>
        <v>5.6.8.1    Pre Migration Meeting</v>
      </c>
      <c r="C147" s="121" t="s">
        <v>98</v>
      </c>
      <c r="D147" s="120" t="s">
        <v>26</v>
      </c>
      <c r="E147" s="121"/>
      <c r="F147" s="121"/>
      <c r="G147" s="121"/>
      <c r="H147" s="167"/>
      <c r="I147" s="167"/>
      <c r="J147" s="8">
        <f t="shared" ref="J147:J154" si="54">(E147*F147*H147)+(F147*G147*I147*E147)</f>
        <v>0</v>
      </c>
      <c r="K147" s="8">
        <f t="shared" ref="K147:K154" si="55">J147*$P$4</f>
        <v>0</v>
      </c>
      <c r="L147" s="8">
        <f t="shared" si="49"/>
        <v>0</v>
      </c>
      <c r="M147" s="179"/>
    </row>
    <row r="148" spans="2:13" x14ac:dyDescent="0.35">
      <c r="B148" s="153" t="str">
        <f>+'CLIN Detail list'!P149</f>
        <v>5.6.8.2    Site Survey (IKM Tools)</v>
      </c>
      <c r="C148" s="121" t="s">
        <v>98</v>
      </c>
      <c r="D148" s="120" t="s">
        <v>26</v>
      </c>
      <c r="E148" s="121"/>
      <c r="F148" s="121"/>
      <c r="G148" s="121"/>
      <c r="H148" s="167"/>
      <c r="I148" s="167"/>
      <c r="J148" s="8">
        <f t="shared" si="54"/>
        <v>0</v>
      </c>
      <c r="K148" s="8">
        <f t="shared" si="55"/>
        <v>0</v>
      </c>
      <c r="L148" s="8">
        <f t="shared" si="49"/>
        <v>0</v>
      </c>
      <c r="M148" s="179"/>
    </row>
    <row r="149" spans="2:13" x14ac:dyDescent="0.35">
      <c r="B149" s="153" t="str">
        <f>+'CLIN Detail list'!P150</f>
        <v>5.6.8.3    Support Site Activation (ON &amp; PBN)</v>
      </c>
      <c r="C149" s="121" t="s">
        <v>98</v>
      </c>
      <c r="D149" s="120" t="s">
        <v>26</v>
      </c>
      <c r="E149" s="121"/>
      <c r="F149" s="121"/>
      <c r="G149" s="121"/>
      <c r="H149" s="167"/>
      <c r="I149" s="167"/>
      <c r="J149" s="8">
        <f t="shared" si="54"/>
        <v>0</v>
      </c>
      <c r="K149" s="8">
        <f t="shared" si="55"/>
        <v>0</v>
      </c>
      <c r="L149" s="8">
        <f t="shared" si="49"/>
        <v>0</v>
      </c>
      <c r="M149" s="179"/>
    </row>
    <row r="150" spans="2:13" x14ac:dyDescent="0.35">
      <c r="B150" s="153" t="str">
        <f>+'CLIN Detail list'!P151</f>
        <v>5.6.8.4    Migration Tool configuration / customization</v>
      </c>
      <c r="C150" s="121" t="s">
        <v>98</v>
      </c>
      <c r="D150" s="120" t="s">
        <v>26</v>
      </c>
      <c r="E150" s="121"/>
      <c r="F150" s="121"/>
      <c r="G150" s="121"/>
      <c r="H150" s="167"/>
      <c r="I150" s="167"/>
      <c r="J150" s="8">
        <f t="shared" si="54"/>
        <v>0</v>
      </c>
      <c r="K150" s="8">
        <f t="shared" si="55"/>
        <v>0</v>
      </c>
      <c r="L150" s="8">
        <f t="shared" si="49"/>
        <v>0</v>
      </c>
      <c r="M150" s="179"/>
    </row>
    <row r="151" spans="2:13" x14ac:dyDescent="0.35">
      <c r="B151" s="153" t="str">
        <f>+'CLIN Detail list'!P152</f>
        <v xml:space="preserve">5.6.8.5    Data Migration </v>
      </c>
      <c r="C151" s="121" t="s">
        <v>98</v>
      </c>
      <c r="D151" s="120" t="s">
        <v>26</v>
      </c>
      <c r="E151" s="121"/>
      <c r="F151" s="121"/>
      <c r="G151" s="121"/>
      <c r="H151" s="167"/>
      <c r="I151" s="167"/>
      <c r="J151" s="8">
        <f t="shared" si="54"/>
        <v>0</v>
      </c>
      <c r="K151" s="8">
        <f t="shared" si="55"/>
        <v>0</v>
      </c>
      <c r="L151" s="8">
        <f t="shared" si="49"/>
        <v>0</v>
      </c>
      <c r="M151" s="179"/>
    </row>
    <row r="152" spans="2:13" x14ac:dyDescent="0.35">
      <c r="B152" s="153" t="str">
        <f>+'CLIN Detail list'!P153</f>
        <v>5.6.8.6    Post Migration Information Assurance Test</v>
      </c>
      <c r="C152" s="121" t="s">
        <v>98</v>
      </c>
      <c r="D152" s="120" t="s">
        <v>26</v>
      </c>
      <c r="E152" s="121"/>
      <c r="F152" s="121"/>
      <c r="G152" s="121"/>
      <c r="H152" s="167"/>
      <c r="I152" s="167"/>
      <c r="J152" s="8">
        <f t="shared" si="54"/>
        <v>0</v>
      </c>
      <c r="K152" s="8">
        <f t="shared" si="55"/>
        <v>0</v>
      </c>
      <c r="L152" s="8">
        <f t="shared" si="49"/>
        <v>0</v>
      </c>
      <c r="M152" s="179"/>
    </row>
    <row r="153" spans="2:13" x14ac:dyDescent="0.35">
      <c r="B153" s="153" t="str">
        <f>+'CLIN Detail list'!P154</f>
        <v>5.6.8.7    Performance Tests, Test</v>
      </c>
      <c r="C153" s="121" t="s">
        <v>98</v>
      </c>
      <c r="D153" s="120" t="s">
        <v>26</v>
      </c>
      <c r="E153" s="121"/>
      <c r="F153" s="121"/>
      <c r="G153" s="121"/>
      <c r="H153" s="167"/>
      <c r="I153" s="167"/>
      <c r="J153" s="8">
        <f t="shared" si="54"/>
        <v>0</v>
      </c>
      <c r="K153" s="8">
        <f t="shared" si="55"/>
        <v>0</v>
      </c>
      <c r="L153" s="8">
        <f t="shared" si="49"/>
        <v>0</v>
      </c>
      <c r="M153" s="179"/>
    </row>
    <row r="154" spans="2:13" x14ac:dyDescent="0.35">
      <c r="B154" s="153" t="str">
        <f>+'CLIN Detail list'!P155</f>
        <v>5.6.8.8    Site Acceptance Test</v>
      </c>
      <c r="C154" s="121" t="s">
        <v>98</v>
      </c>
      <c r="D154" s="120" t="s">
        <v>26</v>
      </c>
      <c r="E154" s="121"/>
      <c r="F154" s="121"/>
      <c r="G154" s="121"/>
      <c r="H154" s="167"/>
      <c r="I154" s="167"/>
      <c r="J154" s="8">
        <f t="shared" si="54"/>
        <v>0</v>
      </c>
      <c r="K154" s="8">
        <f t="shared" si="55"/>
        <v>0</v>
      </c>
      <c r="L154" s="8">
        <f t="shared" si="49"/>
        <v>0</v>
      </c>
      <c r="M154" s="179"/>
    </row>
    <row r="155" spans="2:13" x14ac:dyDescent="0.35">
      <c r="B155" s="236" t="str">
        <f>+'CLIN Detail list'!P156</f>
        <v>5.6.9    SER 9:  : LANDCOM Izmir</v>
      </c>
      <c r="C155" s="127"/>
      <c r="D155" s="126"/>
      <c r="E155" s="127"/>
      <c r="F155" s="127"/>
      <c r="G155" s="127"/>
      <c r="H155" s="158"/>
      <c r="I155" s="158"/>
      <c r="J155" s="160"/>
      <c r="K155" s="160"/>
      <c r="L155" s="233">
        <f>SUBTOTAL(9,L156:L163)</f>
        <v>0</v>
      </c>
      <c r="M155" s="179"/>
    </row>
    <row r="156" spans="2:13" x14ac:dyDescent="0.35">
      <c r="B156" s="153" t="str">
        <f>+'CLIN Detail list'!P157</f>
        <v>5.6.9.1    Pre Migration Meeting</v>
      </c>
      <c r="C156" s="121" t="s">
        <v>98</v>
      </c>
      <c r="D156" s="120" t="s">
        <v>26</v>
      </c>
      <c r="E156" s="121"/>
      <c r="F156" s="121"/>
      <c r="G156" s="121"/>
      <c r="H156" s="167"/>
      <c r="I156" s="167"/>
      <c r="J156" s="8">
        <f t="shared" ref="J156:J163" si="56">(E156*F156*H156)+(F156*G156*I156*E156)</f>
        <v>0</v>
      </c>
      <c r="K156" s="8">
        <f t="shared" ref="K156:K163" si="57">J156*$P$4</f>
        <v>0</v>
      </c>
      <c r="L156" s="8">
        <f t="shared" si="49"/>
        <v>0</v>
      </c>
      <c r="M156" s="179"/>
    </row>
    <row r="157" spans="2:13" x14ac:dyDescent="0.35">
      <c r="B157" s="153" t="str">
        <f>+'CLIN Detail list'!P158</f>
        <v>5.6.9.2    Site Survey (IKM Tools)</v>
      </c>
      <c r="C157" s="121" t="s">
        <v>98</v>
      </c>
      <c r="D157" s="120" t="s">
        <v>26</v>
      </c>
      <c r="E157" s="121"/>
      <c r="F157" s="121"/>
      <c r="G157" s="121"/>
      <c r="H157" s="167"/>
      <c r="I157" s="167"/>
      <c r="J157" s="8">
        <f t="shared" si="56"/>
        <v>0</v>
      </c>
      <c r="K157" s="8">
        <f t="shared" si="57"/>
        <v>0</v>
      </c>
      <c r="L157" s="8">
        <f t="shared" si="49"/>
        <v>0</v>
      </c>
      <c r="M157" s="179"/>
    </row>
    <row r="158" spans="2:13" x14ac:dyDescent="0.35">
      <c r="B158" s="153" t="str">
        <f>+'CLIN Detail list'!P159</f>
        <v>5.6.9.3    Support Site Activation (ON &amp; PBN)</v>
      </c>
      <c r="C158" s="121" t="s">
        <v>98</v>
      </c>
      <c r="D158" s="120" t="s">
        <v>26</v>
      </c>
      <c r="E158" s="121"/>
      <c r="F158" s="121"/>
      <c r="G158" s="121"/>
      <c r="H158" s="167"/>
      <c r="I158" s="167"/>
      <c r="J158" s="8">
        <f t="shared" si="56"/>
        <v>0</v>
      </c>
      <c r="K158" s="8">
        <f t="shared" si="57"/>
        <v>0</v>
      </c>
      <c r="L158" s="8">
        <f t="shared" si="49"/>
        <v>0</v>
      </c>
      <c r="M158" s="179"/>
    </row>
    <row r="159" spans="2:13" x14ac:dyDescent="0.35">
      <c r="B159" s="153" t="str">
        <f>+'CLIN Detail list'!P160</f>
        <v>5.6.9.4    Migration Tool configuration / customization</v>
      </c>
      <c r="C159" s="121" t="s">
        <v>98</v>
      </c>
      <c r="D159" s="120" t="s">
        <v>26</v>
      </c>
      <c r="E159" s="121"/>
      <c r="F159" s="121"/>
      <c r="G159" s="121"/>
      <c r="H159" s="167"/>
      <c r="I159" s="167"/>
      <c r="J159" s="8">
        <f t="shared" si="56"/>
        <v>0</v>
      </c>
      <c r="K159" s="8">
        <f t="shared" si="57"/>
        <v>0</v>
      </c>
      <c r="L159" s="8">
        <f t="shared" si="49"/>
        <v>0</v>
      </c>
      <c r="M159" s="179"/>
    </row>
    <row r="160" spans="2:13" x14ac:dyDescent="0.35">
      <c r="B160" s="153" t="str">
        <f>+'CLIN Detail list'!P161</f>
        <v xml:space="preserve">5.6.9.5    Data Migration </v>
      </c>
      <c r="C160" s="121" t="s">
        <v>98</v>
      </c>
      <c r="D160" s="120" t="s">
        <v>26</v>
      </c>
      <c r="E160" s="121"/>
      <c r="F160" s="121"/>
      <c r="G160" s="121"/>
      <c r="H160" s="167"/>
      <c r="I160" s="167"/>
      <c r="J160" s="8">
        <f t="shared" si="56"/>
        <v>0</v>
      </c>
      <c r="K160" s="8">
        <f t="shared" si="57"/>
        <v>0</v>
      </c>
      <c r="L160" s="8">
        <f t="shared" si="49"/>
        <v>0</v>
      </c>
      <c r="M160" s="179"/>
    </row>
    <row r="161" spans="2:13" x14ac:dyDescent="0.35">
      <c r="B161" s="153" t="str">
        <f>+'CLIN Detail list'!P162</f>
        <v>5.6.9.6    Post Migration Information Assurance Test</v>
      </c>
      <c r="C161" s="121" t="s">
        <v>98</v>
      </c>
      <c r="D161" s="120" t="s">
        <v>26</v>
      </c>
      <c r="E161" s="121"/>
      <c r="F161" s="121"/>
      <c r="G161" s="121"/>
      <c r="H161" s="167"/>
      <c r="I161" s="167"/>
      <c r="J161" s="8">
        <f t="shared" si="56"/>
        <v>0</v>
      </c>
      <c r="K161" s="8">
        <f t="shared" si="57"/>
        <v>0</v>
      </c>
      <c r="L161" s="8">
        <f t="shared" si="49"/>
        <v>0</v>
      </c>
      <c r="M161" s="179"/>
    </row>
    <row r="162" spans="2:13" x14ac:dyDescent="0.35">
      <c r="B162" s="153" t="str">
        <f>+'CLIN Detail list'!P163</f>
        <v>5.6.9.7    Performance Tests, Test</v>
      </c>
      <c r="C162" s="121" t="s">
        <v>98</v>
      </c>
      <c r="D162" s="120" t="s">
        <v>26</v>
      </c>
      <c r="E162" s="121"/>
      <c r="F162" s="121"/>
      <c r="G162" s="121"/>
      <c r="H162" s="167"/>
      <c r="I162" s="167"/>
      <c r="J162" s="8">
        <f t="shared" si="56"/>
        <v>0</v>
      </c>
      <c r="K162" s="8">
        <f t="shared" si="57"/>
        <v>0</v>
      </c>
      <c r="L162" s="8">
        <f t="shared" si="49"/>
        <v>0</v>
      </c>
      <c r="M162" s="179"/>
    </row>
    <row r="163" spans="2:13" x14ac:dyDescent="0.35">
      <c r="B163" s="153" t="str">
        <f>+'CLIN Detail list'!P164</f>
        <v>5.6.9.8    Site Acceptance Test</v>
      </c>
      <c r="C163" s="121" t="s">
        <v>98</v>
      </c>
      <c r="D163" s="120" t="s">
        <v>26</v>
      </c>
      <c r="E163" s="121"/>
      <c r="F163" s="121"/>
      <c r="G163" s="121"/>
      <c r="H163" s="167"/>
      <c r="I163" s="167"/>
      <c r="J163" s="8">
        <f t="shared" si="56"/>
        <v>0</v>
      </c>
      <c r="K163" s="8">
        <f t="shared" si="57"/>
        <v>0</v>
      </c>
      <c r="L163" s="8">
        <f t="shared" si="49"/>
        <v>0</v>
      </c>
      <c r="M163" s="179"/>
    </row>
    <row r="164" spans="2:13" x14ac:dyDescent="0.35">
      <c r="B164" s="236" t="str">
        <f>+'CLIN Detail list'!P165</f>
        <v>5.6.10    SER 10 : MARCOM Northwood</v>
      </c>
      <c r="C164" s="127"/>
      <c r="D164" s="126"/>
      <c r="E164" s="127"/>
      <c r="F164" s="127"/>
      <c r="G164" s="127"/>
      <c r="H164" s="158"/>
      <c r="I164" s="158"/>
      <c r="J164" s="160"/>
      <c r="K164" s="160"/>
      <c r="L164" s="233">
        <f>SUBTOTAL(9,L165:L172)</f>
        <v>0</v>
      </c>
      <c r="M164" s="179"/>
    </row>
    <row r="165" spans="2:13" x14ac:dyDescent="0.35">
      <c r="B165" s="153" t="str">
        <f>+'CLIN Detail list'!P166</f>
        <v>5.6.10.1    Pre Migration Meeting</v>
      </c>
      <c r="C165" s="121" t="s">
        <v>98</v>
      </c>
      <c r="D165" s="120" t="s">
        <v>26</v>
      </c>
      <c r="E165" s="121"/>
      <c r="F165" s="121"/>
      <c r="G165" s="121"/>
      <c r="H165" s="167"/>
      <c r="I165" s="167"/>
      <c r="J165" s="8">
        <f t="shared" ref="J165:J171" si="58">(E165*F165*H165)+(F165*G165*I165*E165)</f>
        <v>0</v>
      </c>
      <c r="K165" s="8">
        <f t="shared" ref="K165:K171" si="59">J165*$P$4</f>
        <v>0</v>
      </c>
      <c r="L165" s="8">
        <f t="shared" si="49"/>
        <v>0</v>
      </c>
      <c r="M165" s="179"/>
    </row>
    <row r="166" spans="2:13" x14ac:dyDescent="0.35">
      <c r="B166" s="153" t="str">
        <f>+'CLIN Detail list'!P167</f>
        <v>5.6.10.2    Site Survey (IKM Tools)</v>
      </c>
      <c r="C166" s="121" t="s">
        <v>98</v>
      </c>
      <c r="D166" s="120" t="s">
        <v>26</v>
      </c>
      <c r="E166" s="121"/>
      <c r="F166" s="121"/>
      <c r="G166" s="121"/>
      <c r="H166" s="167"/>
      <c r="I166" s="167"/>
      <c r="J166" s="8">
        <f t="shared" si="58"/>
        <v>0</v>
      </c>
      <c r="K166" s="8">
        <f t="shared" si="59"/>
        <v>0</v>
      </c>
      <c r="L166" s="8">
        <f t="shared" si="49"/>
        <v>0</v>
      </c>
      <c r="M166" s="179"/>
    </row>
    <row r="167" spans="2:13" x14ac:dyDescent="0.35">
      <c r="B167" s="153" t="str">
        <f>+'CLIN Detail list'!P168</f>
        <v>5.6.10.3    Support Site Activation (ON &amp; PBN)</v>
      </c>
      <c r="C167" s="121" t="s">
        <v>98</v>
      </c>
      <c r="D167" s="120" t="s">
        <v>26</v>
      </c>
      <c r="E167" s="121"/>
      <c r="F167" s="121"/>
      <c r="G167" s="121"/>
      <c r="H167" s="167"/>
      <c r="I167" s="167"/>
      <c r="J167" s="8">
        <f t="shared" si="58"/>
        <v>0</v>
      </c>
      <c r="K167" s="8">
        <f t="shared" si="59"/>
        <v>0</v>
      </c>
      <c r="L167" s="8">
        <f t="shared" si="49"/>
        <v>0</v>
      </c>
      <c r="M167" s="179"/>
    </row>
    <row r="168" spans="2:13" x14ac:dyDescent="0.35">
      <c r="B168" s="153" t="str">
        <f>+'CLIN Detail list'!P169</f>
        <v>5.6.10.4    Migration Tool configuration / customization</v>
      </c>
      <c r="C168" s="121" t="s">
        <v>98</v>
      </c>
      <c r="D168" s="120" t="s">
        <v>26</v>
      </c>
      <c r="E168" s="121"/>
      <c r="F168" s="121"/>
      <c r="G168" s="121"/>
      <c r="H168" s="167"/>
      <c r="I168" s="167"/>
      <c r="J168" s="8">
        <f t="shared" si="58"/>
        <v>0</v>
      </c>
      <c r="K168" s="8">
        <f t="shared" si="59"/>
        <v>0</v>
      </c>
      <c r="L168" s="8">
        <f t="shared" si="49"/>
        <v>0</v>
      </c>
      <c r="M168" s="179"/>
    </row>
    <row r="169" spans="2:13" x14ac:dyDescent="0.35">
      <c r="B169" s="153" t="str">
        <f>+'CLIN Detail list'!P170</f>
        <v xml:space="preserve">5.6.10.5    Data Migration </v>
      </c>
      <c r="C169" s="121" t="s">
        <v>98</v>
      </c>
      <c r="D169" s="120" t="s">
        <v>26</v>
      </c>
      <c r="E169" s="121"/>
      <c r="F169" s="121"/>
      <c r="G169" s="121"/>
      <c r="H169" s="167"/>
      <c r="I169" s="167"/>
      <c r="J169" s="8">
        <f t="shared" si="58"/>
        <v>0</v>
      </c>
      <c r="K169" s="8">
        <f t="shared" si="59"/>
        <v>0</v>
      </c>
      <c r="L169" s="8">
        <f t="shared" si="49"/>
        <v>0</v>
      </c>
      <c r="M169" s="179"/>
    </row>
    <row r="170" spans="2:13" x14ac:dyDescent="0.35">
      <c r="B170" s="153" t="str">
        <f>+'CLIN Detail list'!P171</f>
        <v>5.6.10.6    Post Migration Information Assurance Test</v>
      </c>
      <c r="C170" s="121" t="s">
        <v>98</v>
      </c>
      <c r="D170" s="120" t="s">
        <v>26</v>
      </c>
      <c r="E170" s="121"/>
      <c r="F170" s="121"/>
      <c r="G170" s="121"/>
      <c r="H170" s="167"/>
      <c r="I170" s="167"/>
      <c r="J170" s="8">
        <f t="shared" si="58"/>
        <v>0</v>
      </c>
      <c r="K170" s="8">
        <f t="shared" si="59"/>
        <v>0</v>
      </c>
      <c r="L170" s="8">
        <f t="shared" si="49"/>
        <v>0</v>
      </c>
      <c r="M170" s="179"/>
    </row>
    <row r="171" spans="2:13" x14ac:dyDescent="0.35">
      <c r="B171" s="153" t="str">
        <f>+'CLIN Detail list'!P172</f>
        <v>5.6.10.7    Performance Tests, Test</v>
      </c>
      <c r="C171" s="121" t="s">
        <v>98</v>
      </c>
      <c r="D171" s="120" t="s">
        <v>26</v>
      </c>
      <c r="E171" s="121"/>
      <c r="F171" s="121"/>
      <c r="G171" s="121"/>
      <c r="H171" s="167"/>
      <c r="I171" s="167"/>
      <c r="J171" s="8">
        <f t="shared" si="58"/>
        <v>0</v>
      </c>
      <c r="K171" s="8">
        <f t="shared" si="59"/>
        <v>0</v>
      </c>
      <c r="L171" s="8">
        <f t="shared" si="49"/>
        <v>0</v>
      </c>
      <c r="M171" s="179"/>
    </row>
    <row r="172" spans="2:13" x14ac:dyDescent="0.35">
      <c r="B172" s="153" t="str">
        <f>+'CLIN Detail list'!P173</f>
        <v>5.6.10.8    Site Acceptance Test</v>
      </c>
      <c r="C172" s="121" t="s">
        <v>98</v>
      </c>
      <c r="D172" s="120" t="s">
        <v>26</v>
      </c>
      <c r="E172" s="121"/>
      <c r="F172" s="121"/>
      <c r="G172" s="121"/>
      <c r="H172" s="167"/>
      <c r="I172" s="167"/>
      <c r="J172" s="8">
        <f t="shared" ref="J172" si="60">(E172*F172*H172)+(F172*G172*I172*E172)</f>
        <v>0</v>
      </c>
      <c r="K172" s="8">
        <f t="shared" ref="K172" si="61">J172*$P$4</f>
        <v>0</v>
      </c>
      <c r="L172" s="8">
        <f t="shared" si="49"/>
        <v>0</v>
      </c>
      <c r="M172" s="179"/>
    </row>
    <row r="173" spans="2:13" x14ac:dyDescent="0.35">
      <c r="B173" s="236" t="str">
        <f>+'CLIN Detail list'!P174</f>
        <v>5.6.11    SER 11 : JAALC Monsanto</v>
      </c>
      <c r="C173" s="127"/>
      <c r="D173" s="126"/>
      <c r="E173" s="127"/>
      <c r="F173" s="127"/>
      <c r="G173" s="127"/>
      <c r="H173" s="158"/>
      <c r="I173" s="158"/>
      <c r="J173" s="160"/>
      <c r="K173" s="160"/>
      <c r="L173" s="233">
        <f>SUBTOTAL(9,L174:L181)</f>
        <v>0</v>
      </c>
      <c r="M173" s="179"/>
    </row>
    <row r="174" spans="2:13" x14ac:dyDescent="0.35">
      <c r="B174" s="153" t="str">
        <f>+'CLIN Detail list'!P175</f>
        <v>5.6.11.1    Pre Migration Meeting</v>
      </c>
      <c r="C174" s="121" t="s">
        <v>98</v>
      </c>
      <c r="D174" s="120" t="s">
        <v>26</v>
      </c>
      <c r="E174" s="121"/>
      <c r="F174" s="121"/>
      <c r="G174" s="121"/>
      <c r="H174" s="167"/>
      <c r="I174" s="167"/>
      <c r="J174" s="8">
        <f t="shared" ref="J174:J181" si="62">(E174*F174*H174)+(F174*G174*I174*E174)</f>
        <v>0</v>
      </c>
      <c r="K174" s="8">
        <f t="shared" ref="K174:K181" si="63">J174*$P$4</f>
        <v>0</v>
      </c>
      <c r="L174" s="8">
        <f t="shared" si="49"/>
        <v>0</v>
      </c>
      <c r="M174" s="179"/>
    </row>
    <row r="175" spans="2:13" x14ac:dyDescent="0.35">
      <c r="B175" s="153" t="str">
        <f>+'CLIN Detail list'!P176</f>
        <v>5.6.11.2    Site Survey (IKM Tools)</v>
      </c>
      <c r="C175" s="121" t="s">
        <v>98</v>
      </c>
      <c r="D175" s="120" t="s">
        <v>26</v>
      </c>
      <c r="E175" s="121"/>
      <c r="F175" s="121"/>
      <c r="G175" s="121"/>
      <c r="H175" s="167"/>
      <c r="I175" s="167"/>
      <c r="J175" s="8">
        <f t="shared" si="62"/>
        <v>0</v>
      </c>
      <c r="K175" s="8">
        <f t="shared" si="63"/>
        <v>0</v>
      </c>
      <c r="L175" s="8">
        <f t="shared" si="49"/>
        <v>0</v>
      </c>
      <c r="M175" s="179"/>
    </row>
    <row r="176" spans="2:13" x14ac:dyDescent="0.35">
      <c r="B176" s="153" t="str">
        <f>+'CLIN Detail list'!P177</f>
        <v>5.6.11.3    Support Site Activation (ON &amp; PBN)</v>
      </c>
      <c r="C176" s="121" t="s">
        <v>98</v>
      </c>
      <c r="D176" s="120" t="s">
        <v>26</v>
      </c>
      <c r="E176" s="121"/>
      <c r="F176" s="121"/>
      <c r="G176" s="121"/>
      <c r="H176" s="167"/>
      <c r="I176" s="167"/>
      <c r="J176" s="8">
        <f t="shared" si="62"/>
        <v>0</v>
      </c>
      <c r="K176" s="8">
        <f t="shared" si="63"/>
        <v>0</v>
      </c>
      <c r="L176" s="8">
        <f t="shared" si="49"/>
        <v>0</v>
      </c>
      <c r="M176" s="179"/>
    </row>
    <row r="177" spans="2:13" x14ac:dyDescent="0.35">
      <c r="B177" s="153" t="str">
        <f>+'CLIN Detail list'!P178</f>
        <v>5.6.11.4    Migration Tool configuration / customization</v>
      </c>
      <c r="C177" s="121" t="s">
        <v>98</v>
      </c>
      <c r="D177" s="120" t="s">
        <v>26</v>
      </c>
      <c r="E177" s="121"/>
      <c r="F177" s="121"/>
      <c r="G177" s="121"/>
      <c r="H177" s="167"/>
      <c r="I177" s="167"/>
      <c r="J177" s="8">
        <f t="shared" si="62"/>
        <v>0</v>
      </c>
      <c r="K177" s="8">
        <f t="shared" si="63"/>
        <v>0</v>
      </c>
      <c r="L177" s="8">
        <f t="shared" si="49"/>
        <v>0</v>
      </c>
      <c r="M177" s="179"/>
    </row>
    <row r="178" spans="2:13" x14ac:dyDescent="0.35">
      <c r="B178" s="153" t="str">
        <f>+'CLIN Detail list'!P179</f>
        <v xml:space="preserve">5.6.11.5    Data Migration </v>
      </c>
      <c r="C178" s="121" t="s">
        <v>98</v>
      </c>
      <c r="D178" s="120" t="s">
        <v>26</v>
      </c>
      <c r="E178" s="121"/>
      <c r="F178" s="121"/>
      <c r="G178" s="121"/>
      <c r="H178" s="167"/>
      <c r="I178" s="167"/>
      <c r="J178" s="8">
        <f t="shared" si="62"/>
        <v>0</v>
      </c>
      <c r="K178" s="8">
        <f t="shared" si="63"/>
        <v>0</v>
      </c>
      <c r="L178" s="8">
        <f t="shared" si="49"/>
        <v>0</v>
      </c>
      <c r="M178" s="179"/>
    </row>
    <row r="179" spans="2:13" x14ac:dyDescent="0.35">
      <c r="B179" s="153" t="str">
        <f>+'CLIN Detail list'!P180</f>
        <v>5.6.11.6    Post Migration Information Assurance Test</v>
      </c>
      <c r="C179" s="121" t="s">
        <v>98</v>
      </c>
      <c r="D179" s="120" t="s">
        <v>26</v>
      </c>
      <c r="E179" s="121"/>
      <c r="F179" s="121"/>
      <c r="G179" s="121"/>
      <c r="H179" s="167"/>
      <c r="I179" s="167"/>
      <c r="J179" s="8">
        <f t="shared" si="62"/>
        <v>0</v>
      </c>
      <c r="K179" s="8">
        <f t="shared" si="63"/>
        <v>0</v>
      </c>
      <c r="L179" s="8">
        <f t="shared" si="49"/>
        <v>0</v>
      </c>
      <c r="M179" s="179"/>
    </row>
    <row r="180" spans="2:13" x14ac:dyDescent="0.35">
      <c r="B180" s="153" t="str">
        <f>+'CLIN Detail list'!P181</f>
        <v>5.6.11.7    Performance Tests, Test</v>
      </c>
      <c r="C180" s="121" t="s">
        <v>98</v>
      </c>
      <c r="D180" s="120" t="s">
        <v>26</v>
      </c>
      <c r="E180" s="121"/>
      <c r="F180" s="121"/>
      <c r="G180" s="121"/>
      <c r="H180" s="167"/>
      <c r="I180" s="167"/>
      <c r="J180" s="8">
        <f t="shared" si="62"/>
        <v>0</v>
      </c>
      <c r="K180" s="8">
        <f t="shared" si="63"/>
        <v>0</v>
      </c>
      <c r="L180" s="8">
        <f t="shared" si="49"/>
        <v>0</v>
      </c>
      <c r="M180" s="179"/>
    </row>
    <row r="181" spans="2:13" x14ac:dyDescent="0.35">
      <c r="B181" s="153" t="str">
        <f>+'CLIN Detail list'!P182</f>
        <v>5.6.11.8    Site Acceptance Test</v>
      </c>
      <c r="C181" s="121" t="s">
        <v>98</v>
      </c>
      <c r="D181" s="120" t="s">
        <v>26</v>
      </c>
      <c r="E181" s="121"/>
      <c r="F181" s="121"/>
      <c r="G181" s="121"/>
      <c r="H181" s="167"/>
      <c r="I181" s="167"/>
      <c r="J181" s="8">
        <f t="shared" si="62"/>
        <v>0</v>
      </c>
      <c r="K181" s="8">
        <f t="shared" si="63"/>
        <v>0</v>
      </c>
      <c r="L181" s="8">
        <f t="shared" si="49"/>
        <v>0</v>
      </c>
      <c r="M181" s="179"/>
    </row>
    <row r="182" spans="2:13" x14ac:dyDescent="0.35">
      <c r="B182" s="236" t="str">
        <f>+'CLIN Detail list'!P183</f>
        <v>5.6.12    SER 12 : CAOC Torrejon</v>
      </c>
      <c r="C182" s="127"/>
      <c r="D182" s="126"/>
      <c r="E182" s="127"/>
      <c r="F182" s="127"/>
      <c r="G182" s="127"/>
      <c r="H182" s="158"/>
      <c r="I182" s="158"/>
      <c r="J182" s="160"/>
      <c r="K182" s="160"/>
      <c r="L182" s="233">
        <f>SUBTOTAL(9,L183:L190)</f>
        <v>0</v>
      </c>
      <c r="M182" s="179"/>
    </row>
    <row r="183" spans="2:13" x14ac:dyDescent="0.35">
      <c r="B183" s="153" t="str">
        <f>+'CLIN Detail list'!P184</f>
        <v>5.6.12.1    Pre Migration Meeting</v>
      </c>
      <c r="C183" s="121" t="s">
        <v>98</v>
      </c>
      <c r="D183" s="120" t="s">
        <v>26</v>
      </c>
      <c r="E183" s="121"/>
      <c r="F183" s="121"/>
      <c r="G183" s="121"/>
      <c r="H183" s="167"/>
      <c r="I183" s="167"/>
      <c r="J183" s="8">
        <f t="shared" ref="J183:J190" si="64">(E183*F183*H183)+(F183*G183*I183*E183)</f>
        <v>0</v>
      </c>
      <c r="K183" s="8">
        <f t="shared" ref="K183:K190" si="65">J183*$P$4</f>
        <v>0</v>
      </c>
      <c r="L183" s="8">
        <f t="shared" si="49"/>
        <v>0</v>
      </c>
      <c r="M183" s="179"/>
    </row>
    <row r="184" spans="2:13" x14ac:dyDescent="0.35">
      <c r="B184" s="153" t="str">
        <f>+'CLIN Detail list'!P185</f>
        <v>5.6.12.2    Site Survey (IKM Tools)</v>
      </c>
      <c r="C184" s="121" t="s">
        <v>98</v>
      </c>
      <c r="D184" s="120" t="s">
        <v>26</v>
      </c>
      <c r="E184" s="121"/>
      <c r="F184" s="121"/>
      <c r="G184" s="121"/>
      <c r="H184" s="167"/>
      <c r="I184" s="167"/>
      <c r="J184" s="8">
        <f t="shared" si="64"/>
        <v>0</v>
      </c>
      <c r="K184" s="8">
        <f t="shared" si="65"/>
        <v>0</v>
      </c>
      <c r="L184" s="8">
        <f t="shared" si="49"/>
        <v>0</v>
      </c>
      <c r="M184" s="179"/>
    </row>
    <row r="185" spans="2:13" x14ac:dyDescent="0.35">
      <c r="B185" s="153" t="str">
        <f>+'CLIN Detail list'!P186</f>
        <v>5.6.12.3    Support Site Activation (ON &amp; PBN)</v>
      </c>
      <c r="C185" s="121" t="s">
        <v>98</v>
      </c>
      <c r="D185" s="120" t="s">
        <v>26</v>
      </c>
      <c r="E185" s="121"/>
      <c r="F185" s="121"/>
      <c r="G185" s="121"/>
      <c r="H185" s="167"/>
      <c r="I185" s="167"/>
      <c r="J185" s="8">
        <f t="shared" si="64"/>
        <v>0</v>
      </c>
      <c r="K185" s="8">
        <f t="shared" si="65"/>
        <v>0</v>
      </c>
      <c r="L185" s="8">
        <f t="shared" si="49"/>
        <v>0</v>
      </c>
      <c r="M185" s="179"/>
    </row>
    <row r="186" spans="2:13" x14ac:dyDescent="0.35">
      <c r="B186" s="153" t="str">
        <f>+'CLIN Detail list'!P187</f>
        <v>5.6.12.4    Migration Tool configuration / customization</v>
      </c>
      <c r="C186" s="121" t="s">
        <v>98</v>
      </c>
      <c r="D186" s="120" t="s">
        <v>26</v>
      </c>
      <c r="E186" s="121"/>
      <c r="F186" s="121"/>
      <c r="G186" s="121"/>
      <c r="H186" s="167"/>
      <c r="I186" s="167"/>
      <c r="J186" s="8">
        <f t="shared" si="64"/>
        <v>0</v>
      </c>
      <c r="K186" s="8">
        <f t="shared" si="65"/>
        <v>0</v>
      </c>
      <c r="L186" s="8">
        <f t="shared" si="49"/>
        <v>0</v>
      </c>
      <c r="M186" s="179"/>
    </row>
    <row r="187" spans="2:13" x14ac:dyDescent="0.35">
      <c r="B187" s="153" t="str">
        <f>+'CLIN Detail list'!P188</f>
        <v xml:space="preserve">5.6.12.5    Data Migration </v>
      </c>
      <c r="C187" s="121" t="s">
        <v>98</v>
      </c>
      <c r="D187" s="120" t="s">
        <v>26</v>
      </c>
      <c r="E187" s="121"/>
      <c r="F187" s="121"/>
      <c r="G187" s="121"/>
      <c r="H187" s="167"/>
      <c r="I187" s="167"/>
      <c r="J187" s="8">
        <f t="shared" si="64"/>
        <v>0</v>
      </c>
      <c r="K187" s="8">
        <f t="shared" si="65"/>
        <v>0</v>
      </c>
      <c r="L187" s="8">
        <f t="shared" si="49"/>
        <v>0</v>
      </c>
      <c r="M187" s="179"/>
    </row>
    <row r="188" spans="2:13" x14ac:dyDescent="0.35">
      <c r="B188" s="153" t="str">
        <f>+'CLIN Detail list'!P189</f>
        <v>5.6.12.6    Post Migration Information Assurance Test</v>
      </c>
      <c r="C188" s="121" t="s">
        <v>98</v>
      </c>
      <c r="D188" s="120" t="s">
        <v>26</v>
      </c>
      <c r="E188" s="121"/>
      <c r="F188" s="121"/>
      <c r="G188" s="121"/>
      <c r="H188" s="167"/>
      <c r="I188" s="167"/>
      <c r="J188" s="8">
        <f t="shared" si="64"/>
        <v>0</v>
      </c>
      <c r="K188" s="8">
        <f t="shared" si="65"/>
        <v>0</v>
      </c>
      <c r="L188" s="8">
        <f t="shared" si="49"/>
        <v>0</v>
      </c>
      <c r="M188" s="179"/>
    </row>
    <row r="189" spans="2:13" x14ac:dyDescent="0.35">
      <c r="B189" s="153" t="str">
        <f>+'CLIN Detail list'!P190</f>
        <v>5.6.12.7    Performance Tests, Test</v>
      </c>
      <c r="C189" s="121" t="s">
        <v>98</v>
      </c>
      <c r="D189" s="120" t="s">
        <v>26</v>
      </c>
      <c r="E189" s="121"/>
      <c r="F189" s="121"/>
      <c r="G189" s="121"/>
      <c r="H189" s="167"/>
      <c r="I189" s="167"/>
      <c r="J189" s="8">
        <f t="shared" si="64"/>
        <v>0</v>
      </c>
      <c r="K189" s="8">
        <f t="shared" si="65"/>
        <v>0</v>
      </c>
      <c r="L189" s="8">
        <f t="shared" si="49"/>
        <v>0</v>
      </c>
      <c r="M189" s="179"/>
    </row>
    <row r="190" spans="2:13" x14ac:dyDescent="0.35">
      <c r="B190" s="153" t="str">
        <f>+'CLIN Detail list'!P191</f>
        <v>5.6.12.8    Site Acceptance Test</v>
      </c>
      <c r="C190" s="121" t="s">
        <v>98</v>
      </c>
      <c r="D190" s="120" t="s">
        <v>26</v>
      </c>
      <c r="E190" s="121"/>
      <c r="F190" s="121"/>
      <c r="G190" s="121"/>
      <c r="H190" s="167"/>
      <c r="I190" s="167"/>
      <c r="J190" s="8">
        <f t="shared" si="64"/>
        <v>0</v>
      </c>
      <c r="K190" s="8">
        <f t="shared" si="65"/>
        <v>0</v>
      </c>
      <c r="L190" s="8">
        <f t="shared" si="49"/>
        <v>0</v>
      </c>
      <c r="M190" s="179"/>
    </row>
    <row r="191" spans="2:13" x14ac:dyDescent="0.35">
      <c r="B191" s="236" t="str">
        <f>+'CLIN Detail list'!P192</f>
        <v>5.6.13    SER 13 : CAOC Udem</v>
      </c>
      <c r="C191" s="127"/>
      <c r="D191" s="126"/>
      <c r="E191" s="127"/>
      <c r="F191" s="127"/>
      <c r="G191" s="127"/>
      <c r="H191" s="158"/>
      <c r="I191" s="158"/>
      <c r="J191" s="160"/>
      <c r="K191" s="160"/>
      <c r="L191" s="233">
        <f>SUBTOTAL(9,L192:L199)</f>
        <v>0</v>
      </c>
      <c r="M191" s="179"/>
    </row>
    <row r="192" spans="2:13" x14ac:dyDescent="0.35">
      <c r="B192" s="153" t="str">
        <f>+'CLIN Detail list'!P193</f>
        <v>5.6.13.1    Pre Migration Meeting</v>
      </c>
      <c r="C192" s="121" t="s">
        <v>98</v>
      </c>
      <c r="D192" s="120" t="s">
        <v>26</v>
      </c>
      <c r="E192" s="121"/>
      <c r="F192" s="121"/>
      <c r="G192" s="121"/>
      <c r="H192" s="167"/>
      <c r="I192" s="167"/>
      <c r="J192" s="8">
        <f t="shared" ref="J192" si="66">(E192*F192*H192)+(F192*G192*I192*E192)</f>
        <v>0</v>
      </c>
      <c r="K192" s="8">
        <f t="shared" ref="K192" si="67">J192*$P$4</f>
        <v>0</v>
      </c>
      <c r="L192" s="8">
        <f t="shared" si="49"/>
        <v>0</v>
      </c>
      <c r="M192" s="179"/>
    </row>
    <row r="193" spans="2:13" x14ac:dyDescent="0.35">
      <c r="B193" s="153" t="str">
        <f>+'CLIN Detail list'!P194</f>
        <v>5.6.13.2    Site Survey (IKM Tools)</v>
      </c>
      <c r="C193" s="121" t="s">
        <v>98</v>
      </c>
      <c r="D193" s="120" t="s">
        <v>26</v>
      </c>
      <c r="E193" s="121"/>
      <c r="F193" s="121"/>
      <c r="G193" s="121"/>
      <c r="H193" s="167"/>
      <c r="I193" s="167"/>
      <c r="J193" s="8">
        <f t="shared" ref="J193:J199" si="68">(E193*F193*H193)+(F193*G193*I193*E193)</f>
        <v>0</v>
      </c>
      <c r="K193" s="8">
        <f t="shared" ref="K193:K199" si="69">J193*$P$4</f>
        <v>0</v>
      </c>
      <c r="L193" s="8">
        <f t="shared" si="49"/>
        <v>0</v>
      </c>
      <c r="M193" s="179"/>
    </row>
    <row r="194" spans="2:13" x14ac:dyDescent="0.35">
      <c r="B194" s="153" t="str">
        <f>+'CLIN Detail list'!P195</f>
        <v>5.6.13.3    Support Site Activation (ON &amp; PBN)</v>
      </c>
      <c r="C194" s="121" t="s">
        <v>98</v>
      </c>
      <c r="D194" s="120" t="s">
        <v>26</v>
      </c>
      <c r="E194" s="121"/>
      <c r="F194" s="121"/>
      <c r="G194" s="121"/>
      <c r="H194" s="167"/>
      <c r="I194" s="167"/>
      <c r="J194" s="8">
        <f t="shared" si="68"/>
        <v>0</v>
      </c>
      <c r="K194" s="8">
        <f t="shared" si="69"/>
        <v>0</v>
      </c>
      <c r="L194" s="8">
        <f t="shared" si="49"/>
        <v>0</v>
      </c>
      <c r="M194" s="179"/>
    </row>
    <row r="195" spans="2:13" x14ac:dyDescent="0.35">
      <c r="B195" s="153" t="str">
        <f>+'CLIN Detail list'!P196</f>
        <v>5.6.13.4    Migration Tool configuration / customization</v>
      </c>
      <c r="C195" s="121" t="s">
        <v>98</v>
      </c>
      <c r="D195" s="120" t="s">
        <v>26</v>
      </c>
      <c r="E195" s="121"/>
      <c r="F195" s="121"/>
      <c r="G195" s="121"/>
      <c r="H195" s="167"/>
      <c r="I195" s="167"/>
      <c r="J195" s="8">
        <f t="shared" si="68"/>
        <v>0</v>
      </c>
      <c r="K195" s="8">
        <f t="shared" si="69"/>
        <v>0</v>
      </c>
      <c r="L195" s="8">
        <f t="shared" si="49"/>
        <v>0</v>
      </c>
      <c r="M195" s="179"/>
    </row>
    <row r="196" spans="2:13" x14ac:dyDescent="0.35">
      <c r="B196" s="153" t="str">
        <f>+'CLIN Detail list'!P197</f>
        <v xml:space="preserve">5.6.13.5    Data Migration </v>
      </c>
      <c r="C196" s="121" t="s">
        <v>98</v>
      </c>
      <c r="D196" s="120" t="s">
        <v>26</v>
      </c>
      <c r="E196" s="121"/>
      <c r="F196" s="121"/>
      <c r="G196" s="121"/>
      <c r="H196" s="167"/>
      <c r="I196" s="167"/>
      <c r="J196" s="8">
        <f t="shared" si="68"/>
        <v>0</v>
      </c>
      <c r="K196" s="8">
        <f t="shared" si="69"/>
        <v>0</v>
      </c>
      <c r="L196" s="8">
        <f t="shared" si="49"/>
        <v>0</v>
      </c>
      <c r="M196" s="179"/>
    </row>
    <row r="197" spans="2:13" x14ac:dyDescent="0.35">
      <c r="B197" s="153" t="str">
        <f>+'CLIN Detail list'!P198</f>
        <v>5.6.13.6    Post Migration Information Assurance Test</v>
      </c>
      <c r="C197" s="121" t="s">
        <v>98</v>
      </c>
      <c r="D197" s="120" t="s">
        <v>26</v>
      </c>
      <c r="E197" s="121"/>
      <c r="F197" s="121"/>
      <c r="G197" s="121"/>
      <c r="H197" s="167"/>
      <c r="I197" s="167"/>
      <c r="J197" s="8">
        <f t="shared" si="68"/>
        <v>0</v>
      </c>
      <c r="K197" s="8">
        <f t="shared" si="69"/>
        <v>0</v>
      </c>
      <c r="L197" s="8">
        <f t="shared" si="49"/>
        <v>0</v>
      </c>
      <c r="M197" s="179"/>
    </row>
    <row r="198" spans="2:13" x14ac:dyDescent="0.35">
      <c r="B198" s="153" t="str">
        <f>+'CLIN Detail list'!P199</f>
        <v>5.6.13.7    Performance Tests, Test</v>
      </c>
      <c r="C198" s="121" t="s">
        <v>98</v>
      </c>
      <c r="D198" s="120" t="s">
        <v>26</v>
      </c>
      <c r="E198" s="121"/>
      <c r="F198" s="121"/>
      <c r="G198" s="121"/>
      <c r="H198" s="167"/>
      <c r="I198" s="167"/>
      <c r="J198" s="8">
        <f t="shared" si="68"/>
        <v>0</v>
      </c>
      <c r="K198" s="8">
        <f t="shared" si="69"/>
        <v>0</v>
      </c>
      <c r="L198" s="8">
        <f t="shared" si="49"/>
        <v>0</v>
      </c>
      <c r="M198" s="179"/>
    </row>
    <row r="199" spans="2:13" x14ac:dyDescent="0.35">
      <c r="B199" s="153" t="str">
        <f>+'CLIN Detail list'!P200</f>
        <v>5.6.13.8    Site Acceptance Test</v>
      </c>
      <c r="C199" s="121" t="s">
        <v>98</v>
      </c>
      <c r="D199" s="120" t="s">
        <v>26</v>
      </c>
      <c r="E199" s="121"/>
      <c r="F199" s="121"/>
      <c r="G199" s="121"/>
      <c r="H199" s="167"/>
      <c r="I199" s="167"/>
      <c r="J199" s="8">
        <f t="shared" si="68"/>
        <v>0</v>
      </c>
      <c r="K199" s="8">
        <f t="shared" si="69"/>
        <v>0</v>
      </c>
      <c r="L199" s="8">
        <f t="shared" si="49"/>
        <v>0</v>
      </c>
      <c r="M199" s="179"/>
    </row>
    <row r="200" spans="2:13" x14ac:dyDescent="0.35">
      <c r="B200" s="236" t="str">
        <f>+'CLIN Detail list'!P201</f>
        <v>5.6.14    SER 14 : DACCC Poggio Renatico</v>
      </c>
      <c r="C200" s="127"/>
      <c r="D200" s="126"/>
      <c r="E200" s="127"/>
      <c r="F200" s="127"/>
      <c r="G200" s="127"/>
      <c r="H200" s="158"/>
      <c r="I200" s="158"/>
      <c r="J200" s="160"/>
      <c r="K200" s="160"/>
      <c r="L200" s="233">
        <f>SUBTOTAL(9,L201:L208)</f>
        <v>0</v>
      </c>
      <c r="M200" s="179"/>
    </row>
    <row r="201" spans="2:13" x14ac:dyDescent="0.35">
      <c r="B201" s="153" t="str">
        <f>+'CLIN Detail list'!P202</f>
        <v>5.6.14.1    Pre Migration Meeting</v>
      </c>
      <c r="C201" s="121" t="s">
        <v>98</v>
      </c>
      <c r="D201" s="120" t="s">
        <v>26</v>
      </c>
      <c r="E201" s="121"/>
      <c r="F201" s="121"/>
      <c r="G201" s="121"/>
      <c r="H201" s="167"/>
      <c r="I201" s="167"/>
      <c r="J201" s="8">
        <f t="shared" ref="J201" si="70">(E201*F201*H201)+(F201*G201*I201*E201)</f>
        <v>0</v>
      </c>
      <c r="K201" s="8">
        <f t="shared" ref="K201" si="71">J201*$P$4</f>
        <v>0</v>
      </c>
      <c r="L201" s="8">
        <f t="shared" ref="L201:L208" si="72">K201+J201</f>
        <v>0</v>
      </c>
      <c r="M201" s="179"/>
    </row>
    <row r="202" spans="2:13" x14ac:dyDescent="0.35">
      <c r="B202" s="153" t="str">
        <f>+'CLIN Detail list'!P203</f>
        <v>5.6.14.2    Site Survey (IKM Tools)</v>
      </c>
      <c r="C202" s="121" t="s">
        <v>98</v>
      </c>
      <c r="D202" s="120" t="s">
        <v>26</v>
      </c>
      <c r="E202" s="121"/>
      <c r="F202" s="121"/>
      <c r="G202" s="121"/>
      <c r="H202" s="167"/>
      <c r="I202" s="167"/>
      <c r="J202" s="8">
        <f t="shared" ref="J202:J208" si="73">(E202*F202*H202)+(F202*G202*I202*E202)</f>
        <v>0</v>
      </c>
      <c r="K202" s="8">
        <f t="shared" ref="K202:K208" si="74">J202*$P$4</f>
        <v>0</v>
      </c>
      <c r="L202" s="8">
        <f t="shared" si="72"/>
        <v>0</v>
      </c>
      <c r="M202" s="179"/>
    </row>
    <row r="203" spans="2:13" x14ac:dyDescent="0.35">
      <c r="B203" s="153" t="str">
        <f>+'CLIN Detail list'!P204</f>
        <v>5.6.14.3    Support Site Activation (ON &amp; PBN)</v>
      </c>
      <c r="C203" s="121" t="s">
        <v>98</v>
      </c>
      <c r="D203" s="120" t="s">
        <v>26</v>
      </c>
      <c r="E203" s="121"/>
      <c r="F203" s="121"/>
      <c r="G203" s="121"/>
      <c r="H203" s="167"/>
      <c r="I203" s="167"/>
      <c r="J203" s="8">
        <f t="shared" si="73"/>
        <v>0</v>
      </c>
      <c r="K203" s="8">
        <f t="shared" si="74"/>
        <v>0</v>
      </c>
      <c r="L203" s="8">
        <f t="shared" si="72"/>
        <v>0</v>
      </c>
      <c r="M203" s="179"/>
    </row>
    <row r="204" spans="2:13" x14ac:dyDescent="0.35">
      <c r="B204" s="153" t="str">
        <f>+'CLIN Detail list'!P205</f>
        <v>5.6.14.4    Migration Tool configuration / customization</v>
      </c>
      <c r="C204" s="121" t="s">
        <v>98</v>
      </c>
      <c r="D204" s="120" t="s">
        <v>26</v>
      </c>
      <c r="E204" s="121"/>
      <c r="F204" s="121"/>
      <c r="G204" s="121"/>
      <c r="H204" s="167"/>
      <c r="I204" s="167"/>
      <c r="J204" s="8">
        <f t="shared" si="73"/>
        <v>0</v>
      </c>
      <c r="K204" s="8">
        <f t="shared" si="74"/>
        <v>0</v>
      </c>
      <c r="L204" s="8">
        <f t="shared" si="72"/>
        <v>0</v>
      </c>
      <c r="M204" s="179"/>
    </row>
    <row r="205" spans="2:13" x14ac:dyDescent="0.35">
      <c r="B205" s="153" t="str">
        <f>+'CLIN Detail list'!P206</f>
        <v xml:space="preserve">5.6.14.5    Data Migration </v>
      </c>
      <c r="C205" s="121" t="s">
        <v>98</v>
      </c>
      <c r="D205" s="120" t="s">
        <v>26</v>
      </c>
      <c r="E205" s="121"/>
      <c r="F205" s="121"/>
      <c r="G205" s="121"/>
      <c r="H205" s="167"/>
      <c r="I205" s="167"/>
      <c r="J205" s="8">
        <f t="shared" si="73"/>
        <v>0</v>
      </c>
      <c r="K205" s="8">
        <f t="shared" si="74"/>
        <v>0</v>
      </c>
      <c r="L205" s="8">
        <f t="shared" si="72"/>
        <v>0</v>
      </c>
      <c r="M205" s="179"/>
    </row>
    <row r="206" spans="2:13" x14ac:dyDescent="0.35">
      <c r="B206" s="153" t="str">
        <f>+'CLIN Detail list'!P207</f>
        <v>5.6.14.6    Post Migration Information Assurance Test</v>
      </c>
      <c r="C206" s="121" t="s">
        <v>98</v>
      </c>
      <c r="D206" s="120" t="s">
        <v>26</v>
      </c>
      <c r="E206" s="121"/>
      <c r="F206" s="121"/>
      <c r="G206" s="121"/>
      <c r="H206" s="167"/>
      <c r="I206" s="167"/>
      <c r="J206" s="8">
        <f t="shared" si="73"/>
        <v>0</v>
      </c>
      <c r="K206" s="8">
        <f t="shared" si="74"/>
        <v>0</v>
      </c>
      <c r="L206" s="8">
        <f t="shared" si="72"/>
        <v>0</v>
      </c>
      <c r="M206" s="179"/>
    </row>
    <row r="207" spans="2:13" x14ac:dyDescent="0.35">
      <c r="B207" s="153" t="str">
        <f>+'CLIN Detail list'!P208</f>
        <v>5.6.14.7    Performance Tests, Test</v>
      </c>
      <c r="C207" s="121" t="s">
        <v>98</v>
      </c>
      <c r="D207" s="120" t="s">
        <v>26</v>
      </c>
      <c r="E207" s="121"/>
      <c r="F207" s="121"/>
      <c r="G207" s="121"/>
      <c r="H207" s="167"/>
      <c r="I207" s="167"/>
      <c r="J207" s="8">
        <f t="shared" si="73"/>
        <v>0</v>
      </c>
      <c r="K207" s="8">
        <f t="shared" si="74"/>
        <v>0</v>
      </c>
      <c r="L207" s="8">
        <f t="shared" si="72"/>
        <v>0</v>
      </c>
      <c r="M207" s="179"/>
    </row>
    <row r="208" spans="2:13" x14ac:dyDescent="0.35">
      <c r="B208" s="153" t="str">
        <f>+'CLIN Detail list'!P209</f>
        <v>5.6.14.8    Site Acceptance Test</v>
      </c>
      <c r="C208" s="121" t="s">
        <v>98</v>
      </c>
      <c r="D208" s="120" t="s">
        <v>26</v>
      </c>
      <c r="E208" s="121"/>
      <c r="F208" s="121"/>
      <c r="G208" s="121"/>
      <c r="H208" s="167"/>
      <c r="I208" s="167"/>
      <c r="J208" s="8">
        <f t="shared" si="73"/>
        <v>0</v>
      </c>
      <c r="K208" s="8">
        <f t="shared" si="74"/>
        <v>0</v>
      </c>
      <c r="L208" s="8">
        <f t="shared" si="72"/>
        <v>0</v>
      </c>
      <c r="M208" s="179"/>
    </row>
    <row r="209" spans="2:13" x14ac:dyDescent="0.35">
      <c r="B209" s="236" t="str">
        <f>+'CLIN Detail list'!P210</f>
        <v>5.6.15    SER 15 : HQ 1 NSB Wesel</v>
      </c>
      <c r="C209" s="127"/>
      <c r="D209" s="126"/>
      <c r="E209" s="127"/>
      <c r="F209" s="127"/>
      <c r="G209" s="127"/>
      <c r="H209" s="158"/>
      <c r="I209" s="158"/>
      <c r="J209" s="160"/>
      <c r="K209" s="160"/>
      <c r="L209" s="233">
        <f>SUBTOTAL(9,L210:L217)</f>
        <v>0</v>
      </c>
      <c r="M209" s="179"/>
    </row>
    <row r="210" spans="2:13" x14ac:dyDescent="0.35">
      <c r="B210" s="153" t="str">
        <f>+'CLIN Detail list'!P211</f>
        <v>5.6.15.1    Pre Migration Meeting</v>
      </c>
      <c r="C210" s="121" t="s">
        <v>98</v>
      </c>
      <c r="D210" s="120" t="s">
        <v>26</v>
      </c>
      <c r="E210" s="121"/>
      <c r="F210" s="121"/>
      <c r="G210" s="121"/>
      <c r="H210" s="167"/>
      <c r="I210" s="167"/>
      <c r="J210" s="8">
        <f t="shared" ref="J210" si="75">(E210*F210*H210)+(F210*G210*I210*E210)</f>
        <v>0</v>
      </c>
      <c r="K210" s="8">
        <f t="shared" ref="K210" si="76">J210*$P$4</f>
        <v>0</v>
      </c>
      <c r="L210" s="8">
        <f t="shared" ref="L210:L217" si="77">K210+J210</f>
        <v>0</v>
      </c>
      <c r="M210" s="179"/>
    </row>
    <row r="211" spans="2:13" x14ac:dyDescent="0.35">
      <c r="B211" s="153" t="str">
        <f>+'CLIN Detail list'!P212</f>
        <v>5.6.15.2    Site Survey (IKM Tools)</v>
      </c>
      <c r="C211" s="121" t="s">
        <v>98</v>
      </c>
      <c r="D211" s="120" t="s">
        <v>26</v>
      </c>
      <c r="E211" s="121"/>
      <c r="F211" s="121"/>
      <c r="G211" s="121"/>
      <c r="H211" s="167"/>
      <c r="I211" s="167"/>
      <c r="J211" s="8">
        <f t="shared" ref="J211:J217" si="78">(E211*F211*H211)+(F211*G211*I211*E211)</f>
        <v>0</v>
      </c>
      <c r="K211" s="8">
        <f t="shared" ref="K211:K217" si="79">J211*$P$4</f>
        <v>0</v>
      </c>
      <c r="L211" s="8">
        <f t="shared" si="77"/>
        <v>0</v>
      </c>
      <c r="M211" s="179"/>
    </row>
    <row r="212" spans="2:13" x14ac:dyDescent="0.35">
      <c r="B212" s="153" t="str">
        <f>+'CLIN Detail list'!P213</f>
        <v>5.6.15.3    Support Site Activation (ON &amp; PBN)</v>
      </c>
      <c r="C212" s="121" t="s">
        <v>98</v>
      </c>
      <c r="D212" s="120" t="s">
        <v>26</v>
      </c>
      <c r="E212" s="121"/>
      <c r="F212" s="121"/>
      <c r="G212" s="121"/>
      <c r="H212" s="167"/>
      <c r="I212" s="167"/>
      <c r="J212" s="8">
        <f t="shared" si="78"/>
        <v>0</v>
      </c>
      <c r="K212" s="8">
        <f t="shared" si="79"/>
        <v>0</v>
      </c>
      <c r="L212" s="8">
        <f t="shared" si="77"/>
        <v>0</v>
      </c>
      <c r="M212" s="179"/>
    </row>
    <row r="213" spans="2:13" x14ac:dyDescent="0.35">
      <c r="B213" s="153" t="str">
        <f>+'CLIN Detail list'!P214</f>
        <v>5.6.15.4    Migration Tool configuration / customization</v>
      </c>
      <c r="C213" s="121" t="s">
        <v>98</v>
      </c>
      <c r="D213" s="120" t="s">
        <v>26</v>
      </c>
      <c r="E213" s="121"/>
      <c r="F213" s="121"/>
      <c r="G213" s="121"/>
      <c r="H213" s="167"/>
      <c r="I213" s="167"/>
      <c r="J213" s="8">
        <f t="shared" si="78"/>
        <v>0</v>
      </c>
      <c r="K213" s="8">
        <f t="shared" si="79"/>
        <v>0</v>
      </c>
      <c r="L213" s="8">
        <f t="shared" si="77"/>
        <v>0</v>
      </c>
      <c r="M213" s="179"/>
    </row>
    <row r="214" spans="2:13" x14ac:dyDescent="0.35">
      <c r="B214" s="153" t="str">
        <f>+'CLIN Detail list'!P215</f>
        <v xml:space="preserve">5.6.15.5    Data Migration </v>
      </c>
      <c r="C214" s="121" t="s">
        <v>98</v>
      </c>
      <c r="D214" s="120" t="s">
        <v>26</v>
      </c>
      <c r="E214" s="121"/>
      <c r="F214" s="121"/>
      <c r="G214" s="121"/>
      <c r="H214" s="167"/>
      <c r="I214" s="167"/>
      <c r="J214" s="8">
        <f t="shared" si="78"/>
        <v>0</v>
      </c>
      <c r="K214" s="8">
        <f t="shared" si="79"/>
        <v>0</v>
      </c>
      <c r="L214" s="8">
        <f t="shared" si="77"/>
        <v>0</v>
      </c>
      <c r="M214" s="179"/>
    </row>
    <row r="215" spans="2:13" x14ac:dyDescent="0.35">
      <c r="B215" s="153" t="str">
        <f>+'CLIN Detail list'!P216</f>
        <v>5.6.15.6    Post Migration Information Assurance Test</v>
      </c>
      <c r="C215" s="121" t="s">
        <v>98</v>
      </c>
      <c r="D215" s="120" t="s">
        <v>26</v>
      </c>
      <c r="E215" s="121"/>
      <c r="F215" s="121"/>
      <c r="G215" s="121"/>
      <c r="H215" s="167"/>
      <c r="I215" s="167"/>
      <c r="J215" s="8">
        <f t="shared" si="78"/>
        <v>0</v>
      </c>
      <c r="K215" s="8">
        <f t="shared" si="79"/>
        <v>0</v>
      </c>
      <c r="L215" s="8">
        <f t="shared" si="77"/>
        <v>0</v>
      </c>
      <c r="M215" s="179"/>
    </row>
    <row r="216" spans="2:13" x14ac:dyDescent="0.35">
      <c r="B216" s="153" t="str">
        <f>+'CLIN Detail list'!P217</f>
        <v>5.6.15.7    Performance Tests, Test</v>
      </c>
      <c r="C216" s="121" t="s">
        <v>98</v>
      </c>
      <c r="D216" s="120" t="s">
        <v>26</v>
      </c>
      <c r="E216" s="121"/>
      <c r="F216" s="121"/>
      <c r="G216" s="121"/>
      <c r="H216" s="167"/>
      <c r="I216" s="167"/>
      <c r="J216" s="8">
        <f t="shared" si="78"/>
        <v>0</v>
      </c>
      <c r="K216" s="8">
        <f t="shared" si="79"/>
        <v>0</v>
      </c>
      <c r="L216" s="8">
        <f t="shared" si="77"/>
        <v>0</v>
      </c>
      <c r="M216" s="179"/>
    </row>
    <row r="217" spans="2:13" x14ac:dyDescent="0.35">
      <c r="B217" s="153" t="str">
        <f>+'CLIN Detail list'!P218</f>
        <v>5.6.15.8    Site Acceptance Test</v>
      </c>
      <c r="C217" s="121" t="s">
        <v>98</v>
      </c>
      <c r="D217" s="120" t="s">
        <v>26</v>
      </c>
      <c r="E217" s="121"/>
      <c r="F217" s="121"/>
      <c r="G217" s="121"/>
      <c r="H217" s="167"/>
      <c r="I217" s="167"/>
      <c r="J217" s="8">
        <f t="shared" si="78"/>
        <v>0</v>
      </c>
      <c r="K217" s="8">
        <f t="shared" si="79"/>
        <v>0</v>
      </c>
      <c r="L217" s="8">
        <f t="shared" si="77"/>
        <v>0</v>
      </c>
      <c r="M217" s="179"/>
    </row>
    <row r="218" spans="2:13" x14ac:dyDescent="0.35">
      <c r="B218" s="236" t="str">
        <f>+'CLIN Detail list'!P219</f>
        <v>5.6.16    SER 16 : HQ 2 NSB Grazzanise</v>
      </c>
      <c r="C218" s="127"/>
      <c r="D218" s="126"/>
      <c r="E218" s="127"/>
      <c r="F218" s="127"/>
      <c r="G218" s="127"/>
      <c r="H218" s="158"/>
      <c r="I218" s="158"/>
      <c r="J218" s="160"/>
      <c r="K218" s="160"/>
      <c r="L218" s="233">
        <f>SUBTOTAL(9,L219:L226)</f>
        <v>0</v>
      </c>
      <c r="M218" s="179"/>
    </row>
    <row r="219" spans="2:13" x14ac:dyDescent="0.35">
      <c r="B219" s="153" t="str">
        <f>+'CLIN Detail list'!P220</f>
        <v xml:space="preserve">5.6.16.1    Pre Migration Meeting </v>
      </c>
      <c r="C219" s="121" t="s">
        <v>98</v>
      </c>
      <c r="D219" s="120" t="s">
        <v>26</v>
      </c>
      <c r="E219" s="121"/>
      <c r="F219" s="121"/>
      <c r="G219" s="121"/>
      <c r="H219" s="167"/>
      <c r="I219" s="167"/>
      <c r="J219" s="8">
        <f t="shared" ref="J219:J226" si="80">(E219*F219*H219)+(F219*G219*I219*E219)</f>
        <v>0</v>
      </c>
      <c r="K219" s="8">
        <f t="shared" ref="K219:K226" si="81">J219*$P$4</f>
        <v>0</v>
      </c>
      <c r="L219" s="8">
        <f t="shared" ref="L219:L226" si="82">K219+J219</f>
        <v>0</v>
      </c>
      <c r="M219" s="179"/>
    </row>
    <row r="220" spans="2:13" x14ac:dyDescent="0.35">
      <c r="B220" s="153" t="str">
        <f>+'CLIN Detail list'!P221</f>
        <v>5.6.16.2    Site Survey (IKM Tools)</v>
      </c>
      <c r="C220" s="121" t="s">
        <v>98</v>
      </c>
      <c r="D220" s="120" t="s">
        <v>26</v>
      </c>
      <c r="E220" s="121"/>
      <c r="F220" s="121"/>
      <c r="G220" s="121"/>
      <c r="H220" s="167"/>
      <c r="I220" s="167"/>
      <c r="J220" s="8">
        <f t="shared" si="80"/>
        <v>0</v>
      </c>
      <c r="K220" s="8">
        <f t="shared" si="81"/>
        <v>0</v>
      </c>
      <c r="L220" s="8">
        <f t="shared" si="82"/>
        <v>0</v>
      </c>
      <c r="M220" s="179"/>
    </row>
    <row r="221" spans="2:13" x14ac:dyDescent="0.35">
      <c r="B221" s="153" t="str">
        <f>+'CLIN Detail list'!P222</f>
        <v>5.6.16.3    Support Site Activation (ON &amp; PBN)</v>
      </c>
      <c r="C221" s="121" t="s">
        <v>98</v>
      </c>
      <c r="D221" s="120" t="s">
        <v>26</v>
      </c>
      <c r="E221" s="121"/>
      <c r="F221" s="121"/>
      <c r="G221" s="121"/>
      <c r="H221" s="167"/>
      <c r="I221" s="167"/>
      <c r="J221" s="8">
        <f t="shared" si="80"/>
        <v>0</v>
      </c>
      <c r="K221" s="8">
        <f t="shared" si="81"/>
        <v>0</v>
      </c>
      <c r="L221" s="8">
        <f t="shared" si="82"/>
        <v>0</v>
      </c>
      <c r="M221" s="179"/>
    </row>
    <row r="222" spans="2:13" x14ac:dyDescent="0.35">
      <c r="B222" s="153" t="str">
        <f>+'CLIN Detail list'!P223</f>
        <v>5.6.16.4    Migration Tool configuration / customization</v>
      </c>
      <c r="C222" s="121" t="s">
        <v>98</v>
      </c>
      <c r="D222" s="120" t="s">
        <v>26</v>
      </c>
      <c r="E222" s="121"/>
      <c r="F222" s="121"/>
      <c r="G222" s="121"/>
      <c r="H222" s="167"/>
      <c r="I222" s="167"/>
      <c r="J222" s="8">
        <f t="shared" si="80"/>
        <v>0</v>
      </c>
      <c r="K222" s="8">
        <f t="shared" si="81"/>
        <v>0</v>
      </c>
      <c r="L222" s="8">
        <f t="shared" si="82"/>
        <v>0</v>
      </c>
      <c r="M222" s="179"/>
    </row>
    <row r="223" spans="2:13" x14ac:dyDescent="0.35">
      <c r="B223" s="153" t="str">
        <f>+'CLIN Detail list'!P224</f>
        <v xml:space="preserve">5.6.16.5    Data Migration </v>
      </c>
      <c r="C223" s="121" t="s">
        <v>98</v>
      </c>
      <c r="D223" s="120" t="s">
        <v>26</v>
      </c>
      <c r="E223" s="121"/>
      <c r="F223" s="121"/>
      <c r="G223" s="121"/>
      <c r="H223" s="167"/>
      <c r="I223" s="167"/>
      <c r="J223" s="8">
        <f t="shared" si="80"/>
        <v>0</v>
      </c>
      <c r="K223" s="8">
        <f t="shared" si="81"/>
        <v>0</v>
      </c>
      <c r="L223" s="8">
        <f t="shared" si="82"/>
        <v>0</v>
      </c>
      <c r="M223" s="179"/>
    </row>
    <row r="224" spans="2:13" x14ac:dyDescent="0.35">
      <c r="B224" s="153" t="str">
        <f>+'CLIN Detail list'!P225</f>
        <v>5.6.16.6    Post Migration Information Assurance Test</v>
      </c>
      <c r="C224" s="121" t="s">
        <v>98</v>
      </c>
      <c r="D224" s="120" t="s">
        <v>26</v>
      </c>
      <c r="E224" s="121"/>
      <c r="F224" s="121"/>
      <c r="G224" s="121"/>
      <c r="H224" s="167"/>
      <c r="I224" s="167"/>
      <c r="J224" s="8">
        <f t="shared" si="80"/>
        <v>0</v>
      </c>
      <c r="K224" s="8">
        <f t="shared" si="81"/>
        <v>0</v>
      </c>
      <c r="L224" s="8">
        <f t="shared" si="82"/>
        <v>0</v>
      </c>
      <c r="M224" s="179"/>
    </row>
    <row r="225" spans="2:13" x14ac:dyDescent="0.35">
      <c r="B225" s="153" t="str">
        <f>+'CLIN Detail list'!P226</f>
        <v>5.6.16.7    Performance Tests, Test</v>
      </c>
      <c r="C225" s="121" t="s">
        <v>98</v>
      </c>
      <c r="D225" s="120" t="s">
        <v>26</v>
      </c>
      <c r="E225" s="121"/>
      <c r="F225" s="121"/>
      <c r="G225" s="121"/>
      <c r="H225" s="167"/>
      <c r="I225" s="167"/>
      <c r="J225" s="8">
        <f t="shared" si="80"/>
        <v>0</v>
      </c>
      <c r="K225" s="8">
        <f t="shared" si="81"/>
        <v>0</v>
      </c>
      <c r="L225" s="8">
        <f t="shared" si="82"/>
        <v>0</v>
      </c>
      <c r="M225" s="179"/>
    </row>
    <row r="226" spans="2:13" x14ac:dyDescent="0.35">
      <c r="B226" s="153" t="str">
        <f>+'CLIN Detail list'!P227</f>
        <v>5.6.16.8    Site Acceptance Test</v>
      </c>
      <c r="C226" s="121" t="s">
        <v>98</v>
      </c>
      <c r="D226" s="120" t="s">
        <v>26</v>
      </c>
      <c r="E226" s="121"/>
      <c r="F226" s="121"/>
      <c r="G226" s="121"/>
      <c r="H226" s="167"/>
      <c r="I226" s="167"/>
      <c r="J226" s="8">
        <f t="shared" si="80"/>
        <v>0</v>
      </c>
      <c r="K226" s="8">
        <f t="shared" si="81"/>
        <v>0</v>
      </c>
      <c r="L226" s="8">
        <f t="shared" si="82"/>
        <v>0</v>
      </c>
      <c r="M226" s="179"/>
    </row>
    <row r="227" spans="2:13" x14ac:dyDescent="0.35">
      <c r="B227" s="236" t="str">
        <f>+'CLIN Detail list'!P228</f>
        <v>5.6.17    SER 17 : HQ 3 NSB Bydgoszcz</v>
      </c>
      <c r="C227" s="127"/>
      <c r="D227" s="126"/>
      <c r="E227" s="127"/>
      <c r="F227" s="127"/>
      <c r="G227" s="127"/>
      <c r="H227" s="158"/>
      <c r="I227" s="158"/>
      <c r="J227" s="160"/>
      <c r="K227" s="160"/>
      <c r="L227" s="233">
        <f>SUBTOTAL(9,L228:L235)</f>
        <v>0</v>
      </c>
      <c r="M227" s="179"/>
    </row>
    <row r="228" spans="2:13" x14ac:dyDescent="0.35">
      <c r="B228" s="153" t="str">
        <f>+'CLIN Detail list'!P229</f>
        <v xml:space="preserve">5.6.17.1    Pre Migration Meeting </v>
      </c>
      <c r="C228" s="121" t="s">
        <v>98</v>
      </c>
      <c r="D228" s="120" t="s">
        <v>26</v>
      </c>
      <c r="E228" s="121"/>
      <c r="F228" s="121"/>
      <c r="G228" s="121"/>
      <c r="H228" s="167"/>
      <c r="I228" s="167"/>
      <c r="J228" s="8">
        <f t="shared" ref="J228:J237" si="83">(E228*F228*H228)+(F228*G228*I228*E228)</f>
        <v>0</v>
      </c>
      <c r="K228" s="8">
        <f t="shared" ref="K228:K237" si="84">J228*$P$4</f>
        <v>0</v>
      </c>
      <c r="L228" s="8">
        <f t="shared" ref="L228:L235" si="85">K228+J228</f>
        <v>0</v>
      </c>
      <c r="M228" s="179"/>
    </row>
    <row r="229" spans="2:13" x14ac:dyDescent="0.35">
      <c r="B229" s="153" t="str">
        <f>+'CLIN Detail list'!P230</f>
        <v>5.6.17.2    Site Survey (IKM Tools)</v>
      </c>
      <c r="C229" s="121" t="s">
        <v>98</v>
      </c>
      <c r="D229" s="120" t="s">
        <v>26</v>
      </c>
      <c r="E229" s="121"/>
      <c r="F229" s="121"/>
      <c r="G229" s="121"/>
      <c r="H229" s="167"/>
      <c r="I229" s="167"/>
      <c r="J229" s="8">
        <f t="shared" si="83"/>
        <v>0</v>
      </c>
      <c r="K229" s="8">
        <f t="shared" si="84"/>
        <v>0</v>
      </c>
      <c r="L229" s="8">
        <f t="shared" si="85"/>
        <v>0</v>
      </c>
      <c r="M229" s="179"/>
    </row>
    <row r="230" spans="2:13" x14ac:dyDescent="0.35">
      <c r="B230" s="153" t="str">
        <f>+'CLIN Detail list'!P231</f>
        <v>5.6.17.3    Support Site Activation (ON &amp; PBN)</v>
      </c>
      <c r="C230" s="121" t="s">
        <v>98</v>
      </c>
      <c r="D230" s="120" t="s">
        <v>26</v>
      </c>
      <c r="E230" s="121"/>
      <c r="F230" s="121"/>
      <c r="G230" s="121"/>
      <c r="H230" s="167"/>
      <c r="I230" s="167"/>
      <c r="J230" s="8">
        <f t="shared" si="83"/>
        <v>0</v>
      </c>
      <c r="K230" s="8">
        <f t="shared" si="84"/>
        <v>0</v>
      </c>
      <c r="L230" s="8">
        <f t="shared" si="85"/>
        <v>0</v>
      </c>
      <c r="M230" s="179"/>
    </row>
    <row r="231" spans="2:13" x14ac:dyDescent="0.35">
      <c r="B231" s="153" t="str">
        <f>+'CLIN Detail list'!P232</f>
        <v>5.6.17.4    Migration Tool configuration / customization</v>
      </c>
      <c r="C231" s="121" t="s">
        <v>98</v>
      </c>
      <c r="D231" s="120" t="s">
        <v>26</v>
      </c>
      <c r="E231" s="121"/>
      <c r="F231" s="121"/>
      <c r="G231" s="121"/>
      <c r="H231" s="167"/>
      <c r="I231" s="167"/>
      <c r="J231" s="8">
        <f t="shared" si="83"/>
        <v>0</v>
      </c>
      <c r="K231" s="8">
        <f t="shared" si="84"/>
        <v>0</v>
      </c>
      <c r="L231" s="8">
        <f t="shared" si="85"/>
        <v>0</v>
      </c>
      <c r="M231" s="179"/>
    </row>
    <row r="232" spans="2:13" x14ac:dyDescent="0.35">
      <c r="B232" s="153" t="str">
        <f>+'CLIN Detail list'!P233</f>
        <v xml:space="preserve">5.6.17.5    Data Migration </v>
      </c>
      <c r="C232" s="121" t="s">
        <v>98</v>
      </c>
      <c r="D232" s="120" t="s">
        <v>26</v>
      </c>
      <c r="E232" s="121"/>
      <c r="F232" s="121"/>
      <c r="G232" s="121"/>
      <c r="H232" s="167"/>
      <c r="I232" s="167"/>
      <c r="J232" s="8">
        <f t="shared" si="83"/>
        <v>0</v>
      </c>
      <c r="K232" s="8">
        <f t="shared" si="84"/>
        <v>0</v>
      </c>
      <c r="L232" s="8">
        <f t="shared" si="85"/>
        <v>0</v>
      </c>
      <c r="M232" s="179"/>
    </row>
    <row r="233" spans="2:13" x14ac:dyDescent="0.35">
      <c r="B233" s="153" t="str">
        <f>+'CLIN Detail list'!P234</f>
        <v>5.6.17.6    Post Migration Information Assurance Test</v>
      </c>
      <c r="C233" s="121" t="s">
        <v>98</v>
      </c>
      <c r="D233" s="120" t="s">
        <v>26</v>
      </c>
      <c r="E233" s="121"/>
      <c r="F233" s="121"/>
      <c r="G233" s="121"/>
      <c r="H233" s="167"/>
      <c r="I233" s="167"/>
      <c r="J233" s="8">
        <f t="shared" si="83"/>
        <v>0</v>
      </c>
      <c r="K233" s="8">
        <f t="shared" si="84"/>
        <v>0</v>
      </c>
      <c r="L233" s="8">
        <f t="shared" si="85"/>
        <v>0</v>
      </c>
      <c r="M233" s="179"/>
    </row>
    <row r="234" spans="2:13" x14ac:dyDescent="0.35">
      <c r="B234" s="153" t="str">
        <f>+'CLIN Detail list'!P235</f>
        <v>5.6.17.7    Performance Tests, Test</v>
      </c>
      <c r="C234" s="121" t="s">
        <v>98</v>
      </c>
      <c r="D234" s="120" t="s">
        <v>26</v>
      </c>
      <c r="E234" s="121"/>
      <c r="F234" s="121"/>
      <c r="G234" s="121"/>
      <c r="H234" s="167"/>
      <c r="I234" s="167"/>
      <c r="J234" s="8">
        <f t="shared" si="83"/>
        <v>0</v>
      </c>
      <c r="K234" s="8">
        <f t="shared" si="84"/>
        <v>0</v>
      </c>
      <c r="L234" s="8">
        <f t="shared" si="85"/>
        <v>0</v>
      </c>
      <c r="M234" s="179"/>
    </row>
    <row r="235" spans="2:13" x14ac:dyDescent="0.35">
      <c r="B235" s="153" t="str">
        <f>+'CLIN Detail list'!P236</f>
        <v>5.6.17.8    Site Acceptance Test</v>
      </c>
      <c r="C235" s="121" t="s">
        <v>98</v>
      </c>
      <c r="D235" s="120" t="s">
        <v>26</v>
      </c>
      <c r="E235" s="121"/>
      <c r="F235" s="121"/>
      <c r="G235" s="121"/>
      <c r="H235" s="167"/>
      <c r="I235" s="167"/>
      <c r="J235" s="8">
        <f t="shared" si="83"/>
        <v>0</v>
      </c>
      <c r="K235" s="8">
        <f t="shared" si="84"/>
        <v>0</v>
      </c>
      <c r="L235" s="8">
        <f t="shared" si="85"/>
        <v>0</v>
      </c>
      <c r="M235" s="179"/>
    </row>
    <row r="236" spans="2:13" x14ac:dyDescent="0.35">
      <c r="B236" s="236" t="str">
        <f>+'CLIN Detail list'!P237</f>
        <v>5.6.18    SER 18 : JFTC Bydgoszcz</v>
      </c>
      <c r="C236" s="127"/>
      <c r="D236" s="126"/>
      <c r="E236" s="127"/>
      <c r="F236" s="127"/>
      <c r="G236" s="127"/>
      <c r="H236" s="158"/>
      <c r="I236" s="158"/>
      <c r="J236" s="160"/>
      <c r="K236" s="160"/>
      <c r="L236" s="233">
        <f>SUBTOTAL(9,L237:L244)</f>
        <v>0</v>
      </c>
      <c r="M236" s="179"/>
    </row>
    <row r="237" spans="2:13" x14ac:dyDescent="0.35">
      <c r="B237" s="153" t="str">
        <f>+'CLIN Detail list'!P238</f>
        <v>5.6.18.1    Pre Migration Meeting</v>
      </c>
      <c r="C237" s="121" t="s">
        <v>98</v>
      </c>
      <c r="D237" s="120" t="s">
        <v>26</v>
      </c>
      <c r="E237" s="121"/>
      <c r="F237" s="121"/>
      <c r="G237" s="121"/>
      <c r="H237" s="167"/>
      <c r="I237" s="167"/>
      <c r="J237" s="8">
        <f t="shared" si="83"/>
        <v>0</v>
      </c>
      <c r="K237" s="8">
        <f t="shared" si="84"/>
        <v>0</v>
      </c>
      <c r="L237" s="8">
        <f t="shared" ref="L237:L244" si="86">K237+J237</f>
        <v>0</v>
      </c>
      <c r="M237" s="179"/>
    </row>
    <row r="238" spans="2:13" x14ac:dyDescent="0.35">
      <c r="B238" s="153" t="str">
        <f>+'CLIN Detail list'!P239</f>
        <v>5.6.18.2    Site Survey (IKM Tools)</v>
      </c>
      <c r="C238" s="121" t="s">
        <v>98</v>
      </c>
      <c r="D238" s="120" t="s">
        <v>26</v>
      </c>
      <c r="E238" s="121"/>
      <c r="F238" s="121"/>
      <c r="G238" s="121"/>
      <c r="H238" s="167"/>
      <c r="I238" s="167"/>
      <c r="J238" s="8">
        <f t="shared" ref="J238:J244" si="87">(E238*F238*H238)+(F238*G238*I238*E238)</f>
        <v>0</v>
      </c>
      <c r="K238" s="8">
        <f t="shared" ref="K238:K244" si="88">J238*$P$4</f>
        <v>0</v>
      </c>
      <c r="L238" s="8">
        <f t="shared" si="86"/>
        <v>0</v>
      </c>
      <c r="M238" s="179"/>
    </row>
    <row r="239" spans="2:13" x14ac:dyDescent="0.35">
      <c r="B239" s="153" t="str">
        <f>+'CLIN Detail list'!P240</f>
        <v>5.6.18.3    Support Site Activation (ON &amp; PBN)</v>
      </c>
      <c r="C239" s="121" t="s">
        <v>98</v>
      </c>
      <c r="D239" s="120" t="s">
        <v>26</v>
      </c>
      <c r="E239" s="121"/>
      <c r="F239" s="121"/>
      <c r="G239" s="121"/>
      <c r="H239" s="167"/>
      <c r="I239" s="167"/>
      <c r="J239" s="8">
        <f t="shared" si="87"/>
        <v>0</v>
      </c>
      <c r="K239" s="8">
        <f t="shared" si="88"/>
        <v>0</v>
      </c>
      <c r="L239" s="8">
        <f t="shared" si="86"/>
        <v>0</v>
      </c>
      <c r="M239" s="179"/>
    </row>
    <row r="240" spans="2:13" x14ac:dyDescent="0.35">
      <c r="B240" s="153" t="str">
        <f>+'CLIN Detail list'!P241</f>
        <v>5.6.18.4    Migration Tool configuration / customization</v>
      </c>
      <c r="C240" s="121" t="s">
        <v>98</v>
      </c>
      <c r="D240" s="120" t="s">
        <v>26</v>
      </c>
      <c r="E240" s="121"/>
      <c r="F240" s="121"/>
      <c r="G240" s="121"/>
      <c r="H240" s="167"/>
      <c r="I240" s="167"/>
      <c r="J240" s="8">
        <f t="shared" si="87"/>
        <v>0</v>
      </c>
      <c r="K240" s="8">
        <f t="shared" si="88"/>
        <v>0</v>
      </c>
      <c r="L240" s="8">
        <f t="shared" si="86"/>
        <v>0</v>
      </c>
      <c r="M240" s="179"/>
    </row>
    <row r="241" spans="2:13" x14ac:dyDescent="0.35">
      <c r="B241" s="153" t="str">
        <f>+'CLIN Detail list'!P242</f>
        <v xml:space="preserve">5.6.18.5    Data Migration </v>
      </c>
      <c r="C241" s="121" t="s">
        <v>98</v>
      </c>
      <c r="D241" s="120" t="s">
        <v>26</v>
      </c>
      <c r="E241" s="121"/>
      <c r="F241" s="121"/>
      <c r="G241" s="121"/>
      <c r="H241" s="167"/>
      <c r="I241" s="167"/>
      <c r="J241" s="8">
        <f t="shared" si="87"/>
        <v>0</v>
      </c>
      <c r="K241" s="8">
        <f t="shared" si="88"/>
        <v>0</v>
      </c>
      <c r="L241" s="8">
        <f t="shared" si="86"/>
        <v>0</v>
      </c>
      <c r="M241" s="179"/>
    </row>
    <row r="242" spans="2:13" x14ac:dyDescent="0.35">
      <c r="B242" s="153" t="str">
        <f>+'CLIN Detail list'!P243</f>
        <v>5.6.18.6    Post Migration Information Assurance Test</v>
      </c>
      <c r="C242" s="121" t="s">
        <v>98</v>
      </c>
      <c r="D242" s="120" t="s">
        <v>26</v>
      </c>
      <c r="E242" s="121"/>
      <c r="F242" s="121"/>
      <c r="G242" s="121"/>
      <c r="H242" s="167"/>
      <c r="I242" s="167"/>
      <c r="J242" s="8">
        <f t="shared" si="87"/>
        <v>0</v>
      </c>
      <c r="K242" s="8">
        <f t="shared" si="88"/>
        <v>0</v>
      </c>
      <c r="L242" s="8">
        <f t="shared" si="86"/>
        <v>0</v>
      </c>
      <c r="M242" s="179"/>
    </row>
    <row r="243" spans="2:13" x14ac:dyDescent="0.35">
      <c r="B243" s="153" t="str">
        <f>+'CLIN Detail list'!P244</f>
        <v>5.6.18.7    Performance Tests, Test</v>
      </c>
      <c r="C243" s="121" t="s">
        <v>98</v>
      </c>
      <c r="D243" s="120" t="s">
        <v>26</v>
      </c>
      <c r="E243" s="121"/>
      <c r="F243" s="121"/>
      <c r="G243" s="121"/>
      <c r="H243" s="167"/>
      <c r="I243" s="167"/>
      <c r="J243" s="8">
        <f t="shared" si="87"/>
        <v>0</v>
      </c>
      <c r="K243" s="8">
        <f t="shared" si="88"/>
        <v>0</v>
      </c>
      <c r="L243" s="8">
        <f t="shared" si="86"/>
        <v>0</v>
      </c>
      <c r="M243" s="179"/>
    </row>
    <row r="244" spans="2:13" x14ac:dyDescent="0.35">
      <c r="B244" s="153" t="str">
        <f>+'CLIN Detail list'!P245</f>
        <v>5.6.18.8    Site Acceptance Test</v>
      </c>
      <c r="C244" s="121" t="s">
        <v>98</v>
      </c>
      <c r="D244" s="120" t="s">
        <v>26</v>
      </c>
      <c r="E244" s="121"/>
      <c r="F244" s="121"/>
      <c r="G244" s="121"/>
      <c r="H244" s="167"/>
      <c r="I244" s="167"/>
      <c r="J244" s="8">
        <f t="shared" si="87"/>
        <v>0</v>
      </c>
      <c r="K244" s="8">
        <f t="shared" si="88"/>
        <v>0</v>
      </c>
      <c r="L244" s="8">
        <f t="shared" si="86"/>
        <v>0</v>
      </c>
      <c r="M244" s="179"/>
    </row>
    <row r="245" spans="2:13" x14ac:dyDescent="0.35">
      <c r="B245" s="236" t="str">
        <f>+'CLIN Detail list'!P246</f>
        <v>5.6.19    SER 19 : JWC Stavanger</v>
      </c>
      <c r="C245" s="127"/>
      <c r="D245" s="126"/>
      <c r="E245" s="127"/>
      <c r="F245" s="127"/>
      <c r="G245" s="127"/>
      <c r="H245" s="158"/>
      <c r="I245" s="158"/>
      <c r="J245" s="160"/>
      <c r="K245" s="160"/>
      <c r="L245" s="233">
        <f>SUBTOTAL(9,L246:L253)</f>
        <v>0</v>
      </c>
      <c r="M245" s="179"/>
    </row>
    <row r="246" spans="2:13" x14ac:dyDescent="0.35">
      <c r="B246" s="153" t="str">
        <f>+'CLIN Detail list'!P247</f>
        <v>5.6.19.1    Pre Migration Meeting</v>
      </c>
      <c r="C246" s="121" t="s">
        <v>98</v>
      </c>
      <c r="D246" s="120" t="s">
        <v>26</v>
      </c>
      <c r="E246" s="121"/>
      <c r="F246" s="121"/>
      <c r="G246" s="121"/>
      <c r="H246" s="167"/>
      <c r="I246" s="167"/>
      <c r="J246" s="8">
        <f t="shared" ref="J246" si="89">(E246*F246*H246)+(F246*G246*I246*E246)</f>
        <v>0</v>
      </c>
      <c r="K246" s="8">
        <f t="shared" ref="K246" si="90">J246*$P$4</f>
        <v>0</v>
      </c>
      <c r="L246" s="8">
        <f t="shared" ref="L246:L253" si="91">K246+J246</f>
        <v>0</v>
      </c>
      <c r="M246" s="179"/>
    </row>
    <row r="247" spans="2:13" x14ac:dyDescent="0.35">
      <c r="B247" s="153" t="str">
        <f>+'CLIN Detail list'!P248</f>
        <v>5.6.19.2    Site Survey (IKM Tools)</v>
      </c>
      <c r="C247" s="121" t="s">
        <v>98</v>
      </c>
      <c r="D247" s="120" t="s">
        <v>26</v>
      </c>
      <c r="E247" s="121"/>
      <c r="F247" s="121"/>
      <c r="G247" s="121"/>
      <c r="H247" s="167"/>
      <c r="I247" s="167"/>
      <c r="J247" s="8">
        <f t="shared" ref="J247:J253" si="92">(E247*F247*H247)+(F247*G247*I247*E247)</f>
        <v>0</v>
      </c>
      <c r="K247" s="8">
        <f t="shared" ref="K247:K253" si="93">J247*$P$4</f>
        <v>0</v>
      </c>
      <c r="L247" s="8">
        <f t="shared" si="91"/>
        <v>0</v>
      </c>
      <c r="M247" s="179"/>
    </row>
    <row r="248" spans="2:13" x14ac:dyDescent="0.35">
      <c r="B248" s="153" t="str">
        <f>+'CLIN Detail list'!P249</f>
        <v>5.6.19.3    Support Site Activation (ON &amp; PBN)</v>
      </c>
      <c r="C248" s="121" t="s">
        <v>98</v>
      </c>
      <c r="D248" s="120" t="s">
        <v>26</v>
      </c>
      <c r="E248" s="121"/>
      <c r="F248" s="121"/>
      <c r="G248" s="121"/>
      <c r="H248" s="167"/>
      <c r="I248" s="167"/>
      <c r="J248" s="8">
        <f t="shared" si="92"/>
        <v>0</v>
      </c>
      <c r="K248" s="8">
        <f t="shared" si="93"/>
        <v>0</v>
      </c>
      <c r="L248" s="8">
        <f t="shared" si="91"/>
        <v>0</v>
      </c>
      <c r="M248" s="179"/>
    </row>
    <row r="249" spans="2:13" x14ac:dyDescent="0.35">
      <c r="B249" s="153" t="str">
        <f>+'CLIN Detail list'!P250</f>
        <v>5.6.19.4    Migration Tool configuration / customization</v>
      </c>
      <c r="C249" s="121" t="s">
        <v>98</v>
      </c>
      <c r="D249" s="120" t="s">
        <v>26</v>
      </c>
      <c r="E249" s="121"/>
      <c r="F249" s="121"/>
      <c r="G249" s="121"/>
      <c r="H249" s="167"/>
      <c r="I249" s="167"/>
      <c r="J249" s="8">
        <f t="shared" si="92"/>
        <v>0</v>
      </c>
      <c r="K249" s="8">
        <f t="shared" si="93"/>
        <v>0</v>
      </c>
      <c r="L249" s="8">
        <f t="shared" si="91"/>
        <v>0</v>
      </c>
      <c r="M249" s="179"/>
    </row>
    <row r="250" spans="2:13" x14ac:dyDescent="0.35">
      <c r="B250" s="153" t="str">
        <f>+'CLIN Detail list'!P251</f>
        <v xml:space="preserve">5.6.19.5    Data Migration </v>
      </c>
      <c r="C250" s="121" t="s">
        <v>98</v>
      </c>
      <c r="D250" s="120" t="s">
        <v>26</v>
      </c>
      <c r="E250" s="121"/>
      <c r="F250" s="121"/>
      <c r="G250" s="121"/>
      <c r="H250" s="167"/>
      <c r="I250" s="167"/>
      <c r="J250" s="8">
        <f t="shared" si="92"/>
        <v>0</v>
      </c>
      <c r="K250" s="8">
        <f t="shared" si="93"/>
        <v>0</v>
      </c>
      <c r="L250" s="8">
        <f t="shared" si="91"/>
        <v>0</v>
      </c>
      <c r="M250" s="179"/>
    </row>
    <row r="251" spans="2:13" x14ac:dyDescent="0.35">
      <c r="B251" s="153" t="str">
        <f>+'CLIN Detail list'!P252</f>
        <v>5.6.19.6    Post Migration Information Assurance Test</v>
      </c>
      <c r="C251" s="121" t="s">
        <v>98</v>
      </c>
      <c r="D251" s="120" t="s">
        <v>26</v>
      </c>
      <c r="E251" s="121"/>
      <c r="F251" s="121"/>
      <c r="G251" s="121"/>
      <c r="H251" s="167"/>
      <c r="I251" s="167"/>
      <c r="J251" s="8">
        <f t="shared" si="92"/>
        <v>0</v>
      </c>
      <c r="K251" s="8">
        <f t="shared" si="93"/>
        <v>0</v>
      </c>
      <c r="L251" s="8">
        <f t="shared" si="91"/>
        <v>0</v>
      </c>
      <c r="M251" s="179"/>
    </row>
    <row r="252" spans="2:13" x14ac:dyDescent="0.35">
      <c r="B252" s="153" t="str">
        <f>+'CLIN Detail list'!P253</f>
        <v>5.6.19.7    Performance Tests, Test</v>
      </c>
      <c r="C252" s="121" t="s">
        <v>98</v>
      </c>
      <c r="D252" s="120" t="s">
        <v>26</v>
      </c>
      <c r="E252" s="121"/>
      <c r="F252" s="121"/>
      <c r="G252" s="121"/>
      <c r="H252" s="167"/>
      <c r="I252" s="167"/>
      <c r="J252" s="8">
        <f t="shared" si="92"/>
        <v>0</v>
      </c>
      <c r="K252" s="8">
        <f t="shared" si="93"/>
        <v>0</v>
      </c>
      <c r="L252" s="8">
        <f t="shared" si="91"/>
        <v>0</v>
      </c>
      <c r="M252" s="179"/>
    </row>
    <row r="253" spans="2:13" x14ac:dyDescent="0.35">
      <c r="B253" s="153" t="str">
        <f>+'CLIN Detail list'!P254</f>
        <v>5.6.19.8    Site Acceptance Test</v>
      </c>
      <c r="C253" s="121" t="s">
        <v>98</v>
      </c>
      <c r="D253" s="120" t="s">
        <v>26</v>
      </c>
      <c r="E253" s="121"/>
      <c r="F253" s="121"/>
      <c r="G253" s="121"/>
      <c r="H253" s="167"/>
      <c r="I253" s="167"/>
      <c r="J253" s="8">
        <f t="shared" si="92"/>
        <v>0</v>
      </c>
      <c r="K253" s="8">
        <f t="shared" si="93"/>
        <v>0</v>
      </c>
      <c r="L253" s="8">
        <f t="shared" si="91"/>
        <v>0</v>
      </c>
      <c r="M253" s="179"/>
    </row>
    <row r="254" spans="2:13" x14ac:dyDescent="0.35">
      <c r="B254" s="236" t="str">
        <f>+'CLIN Detail list'!P255</f>
        <v>5.6.20    SER 20 : AGS Sgonella</v>
      </c>
      <c r="C254" s="127"/>
      <c r="D254" s="126"/>
      <c r="E254" s="127"/>
      <c r="F254" s="127"/>
      <c r="G254" s="127"/>
      <c r="H254" s="158"/>
      <c r="I254" s="158"/>
      <c r="J254" s="160"/>
      <c r="K254" s="160"/>
      <c r="L254" s="233">
        <f>SUBTOTAL(9,L255:L262)</f>
        <v>0</v>
      </c>
      <c r="M254" s="179"/>
    </row>
    <row r="255" spans="2:13" x14ac:dyDescent="0.35">
      <c r="B255" s="153" t="str">
        <f>+'CLIN Detail list'!P256</f>
        <v>5.6.20.1    Pre Migration Meeting</v>
      </c>
      <c r="C255" s="121" t="s">
        <v>98</v>
      </c>
      <c r="D255" s="120" t="s">
        <v>26</v>
      </c>
      <c r="E255" s="121"/>
      <c r="F255" s="121"/>
      <c r="G255" s="121"/>
      <c r="H255" s="167"/>
      <c r="I255" s="167"/>
      <c r="J255" s="8">
        <f t="shared" ref="J255" si="94">(E255*F255*H255)+(F255*G255*I255*E255)</f>
        <v>0</v>
      </c>
      <c r="K255" s="8">
        <f t="shared" ref="K255" si="95">J255*$P$4</f>
        <v>0</v>
      </c>
      <c r="L255" s="8">
        <f t="shared" ref="L255:L262" si="96">K255+J255</f>
        <v>0</v>
      </c>
      <c r="M255" s="179"/>
    </row>
    <row r="256" spans="2:13" x14ac:dyDescent="0.35">
      <c r="B256" s="153" t="str">
        <f>+'CLIN Detail list'!P257</f>
        <v>5.6.20.2    Site Survey (IKM Tools)</v>
      </c>
      <c r="C256" s="121" t="s">
        <v>98</v>
      </c>
      <c r="D256" s="120" t="s">
        <v>26</v>
      </c>
      <c r="E256" s="121"/>
      <c r="F256" s="121"/>
      <c r="G256" s="121"/>
      <c r="H256" s="167"/>
      <c r="I256" s="167"/>
      <c r="J256" s="8">
        <f t="shared" ref="J256:J262" si="97">(E256*F256*H256)+(F256*G256*I256*E256)</f>
        <v>0</v>
      </c>
      <c r="K256" s="8">
        <f t="shared" ref="K256:K262" si="98">J256*$P$4</f>
        <v>0</v>
      </c>
      <c r="L256" s="8">
        <f t="shared" si="96"/>
        <v>0</v>
      </c>
      <c r="M256" s="179"/>
    </row>
    <row r="257" spans="2:13" x14ac:dyDescent="0.35">
      <c r="B257" s="153" t="str">
        <f>+'CLIN Detail list'!P258</f>
        <v>5.6.20.3    Support Site Activation (ON &amp; PBN)</v>
      </c>
      <c r="C257" s="121" t="s">
        <v>98</v>
      </c>
      <c r="D257" s="120" t="s">
        <v>26</v>
      </c>
      <c r="E257" s="121"/>
      <c r="F257" s="121"/>
      <c r="G257" s="121"/>
      <c r="H257" s="167"/>
      <c r="I257" s="167"/>
      <c r="J257" s="8">
        <f t="shared" si="97"/>
        <v>0</v>
      </c>
      <c r="K257" s="8">
        <f t="shared" si="98"/>
        <v>0</v>
      </c>
      <c r="L257" s="8">
        <f t="shared" si="96"/>
        <v>0</v>
      </c>
      <c r="M257" s="179"/>
    </row>
    <row r="258" spans="2:13" x14ac:dyDescent="0.35">
      <c r="B258" s="153" t="str">
        <f>+'CLIN Detail list'!P259</f>
        <v>5.6.20.4    Migration Tool configuration / customization</v>
      </c>
      <c r="C258" s="121" t="s">
        <v>98</v>
      </c>
      <c r="D258" s="120" t="s">
        <v>26</v>
      </c>
      <c r="E258" s="121"/>
      <c r="F258" s="121"/>
      <c r="G258" s="121"/>
      <c r="H258" s="167"/>
      <c r="I258" s="167"/>
      <c r="J258" s="8">
        <f t="shared" si="97"/>
        <v>0</v>
      </c>
      <c r="K258" s="8">
        <f t="shared" si="98"/>
        <v>0</v>
      </c>
      <c r="L258" s="8">
        <f t="shared" si="96"/>
        <v>0</v>
      </c>
      <c r="M258" s="179"/>
    </row>
    <row r="259" spans="2:13" x14ac:dyDescent="0.35">
      <c r="B259" s="153" t="str">
        <f>+'CLIN Detail list'!P260</f>
        <v xml:space="preserve">5.6.20.5    Data Migration </v>
      </c>
      <c r="C259" s="121" t="s">
        <v>98</v>
      </c>
      <c r="D259" s="120" t="s">
        <v>26</v>
      </c>
      <c r="E259" s="121"/>
      <c r="F259" s="121"/>
      <c r="G259" s="121"/>
      <c r="H259" s="167"/>
      <c r="I259" s="167"/>
      <c r="J259" s="8">
        <f t="shared" si="97"/>
        <v>0</v>
      </c>
      <c r="K259" s="8">
        <f t="shared" si="98"/>
        <v>0</v>
      </c>
      <c r="L259" s="8">
        <f t="shared" si="96"/>
        <v>0</v>
      </c>
      <c r="M259" s="179"/>
    </row>
    <row r="260" spans="2:13" x14ac:dyDescent="0.35">
      <c r="B260" s="153" t="str">
        <f>+'CLIN Detail list'!P261</f>
        <v>5.6.20.6    Post Migration Information Assurance Test</v>
      </c>
      <c r="C260" s="121" t="s">
        <v>98</v>
      </c>
      <c r="D260" s="120" t="s">
        <v>26</v>
      </c>
      <c r="E260" s="121"/>
      <c r="F260" s="121"/>
      <c r="G260" s="121"/>
      <c r="H260" s="167"/>
      <c r="I260" s="167"/>
      <c r="J260" s="8">
        <f t="shared" si="97"/>
        <v>0</v>
      </c>
      <c r="K260" s="8">
        <f t="shared" si="98"/>
        <v>0</v>
      </c>
      <c r="L260" s="8">
        <f t="shared" si="96"/>
        <v>0</v>
      </c>
      <c r="M260" s="179"/>
    </row>
    <row r="261" spans="2:13" x14ac:dyDescent="0.35">
      <c r="B261" s="153" t="str">
        <f>+'CLIN Detail list'!P262</f>
        <v>5.6.20.7    Performance Tests, Test</v>
      </c>
      <c r="C261" s="121" t="s">
        <v>98</v>
      </c>
      <c r="D261" s="120" t="s">
        <v>26</v>
      </c>
      <c r="E261" s="121"/>
      <c r="F261" s="121"/>
      <c r="G261" s="121"/>
      <c r="H261" s="167"/>
      <c r="I261" s="167"/>
      <c r="J261" s="8">
        <f t="shared" si="97"/>
        <v>0</v>
      </c>
      <c r="K261" s="8">
        <f t="shared" si="98"/>
        <v>0</v>
      </c>
      <c r="L261" s="8">
        <f t="shared" si="96"/>
        <v>0</v>
      </c>
      <c r="M261" s="179"/>
    </row>
    <row r="262" spans="2:13" x14ac:dyDescent="0.35">
      <c r="B262" s="153" t="str">
        <f>+'CLIN Detail list'!P263</f>
        <v>5.6.20.8    Site Acceptance Test</v>
      </c>
      <c r="C262" s="121" t="s">
        <v>98</v>
      </c>
      <c r="D262" s="120" t="s">
        <v>26</v>
      </c>
      <c r="E262" s="121"/>
      <c r="F262" s="121"/>
      <c r="G262" s="121"/>
      <c r="H262" s="167"/>
      <c r="I262" s="167"/>
      <c r="J262" s="8">
        <f t="shared" si="97"/>
        <v>0</v>
      </c>
      <c r="K262" s="8">
        <f t="shared" si="98"/>
        <v>0</v>
      </c>
      <c r="L262" s="8">
        <f t="shared" si="96"/>
        <v>0</v>
      </c>
      <c r="M262" s="179"/>
    </row>
    <row r="263" spans="2:13" x14ac:dyDescent="0.35">
      <c r="B263" s="236" t="str">
        <f>+'CLIN Detail list'!P264</f>
        <v>5.6.21    SER 21 : JEWCS Yeovilton</v>
      </c>
      <c r="C263" s="127"/>
      <c r="D263" s="126"/>
      <c r="E263" s="127"/>
      <c r="F263" s="127"/>
      <c r="G263" s="127"/>
      <c r="H263" s="158"/>
      <c r="I263" s="158"/>
      <c r="J263" s="160"/>
      <c r="K263" s="160"/>
      <c r="L263" s="233">
        <f>SUBTOTAL(9,L264:L271)</f>
        <v>0</v>
      </c>
      <c r="M263" s="179"/>
    </row>
    <row r="264" spans="2:13" x14ac:dyDescent="0.35">
      <c r="B264" s="153" t="str">
        <f>+'CLIN Detail list'!P265</f>
        <v>5.6.21.1    Pre Migration Meeting</v>
      </c>
      <c r="C264" s="121" t="s">
        <v>98</v>
      </c>
      <c r="D264" s="120" t="s">
        <v>26</v>
      </c>
      <c r="E264" s="121"/>
      <c r="F264" s="121"/>
      <c r="G264" s="121"/>
      <c r="H264" s="167"/>
      <c r="I264" s="167"/>
      <c r="J264" s="8">
        <f t="shared" ref="J264" si="99">(E264*F264*H264)+(F264*G264*I264*E264)</f>
        <v>0</v>
      </c>
      <c r="K264" s="8">
        <f t="shared" ref="K264" si="100">J264*$P$4</f>
        <v>0</v>
      </c>
      <c r="L264" s="8">
        <f t="shared" ref="L264:L271" si="101">K264+J264</f>
        <v>0</v>
      </c>
      <c r="M264" s="179"/>
    </row>
    <row r="265" spans="2:13" x14ac:dyDescent="0.35">
      <c r="B265" s="153" t="str">
        <f>+'CLIN Detail list'!P266</f>
        <v>5.6.21.2    Site Survey (IKM Tools)</v>
      </c>
      <c r="C265" s="121" t="s">
        <v>98</v>
      </c>
      <c r="D265" s="120" t="s">
        <v>26</v>
      </c>
      <c r="E265" s="121"/>
      <c r="F265" s="121"/>
      <c r="G265" s="121"/>
      <c r="H265" s="167"/>
      <c r="I265" s="167"/>
      <c r="J265" s="8">
        <f t="shared" ref="J265:J271" si="102">(E265*F265*H265)+(F265*G265*I265*E265)</f>
        <v>0</v>
      </c>
      <c r="K265" s="8">
        <f t="shared" ref="K265:K271" si="103">J265*$P$4</f>
        <v>0</v>
      </c>
      <c r="L265" s="8">
        <f t="shared" si="101"/>
        <v>0</v>
      </c>
      <c r="M265" s="179"/>
    </row>
    <row r="266" spans="2:13" x14ac:dyDescent="0.35">
      <c r="B266" s="153" t="str">
        <f>+'CLIN Detail list'!P267</f>
        <v>5.6.21.3    Support Site Activation (ON &amp; PBN)</v>
      </c>
      <c r="C266" s="121" t="s">
        <v>98</v>
      </c>
      <c r="D266" s="120" t="s">
        <v>26</v>
      </c>
      <c r="E266" s="121"/>
      <c r="F266" s="121"/>
      <c r="G266" s="121"/>
      <c r="H266" s="167"/>
      <c r="I266" s="167"/>
      <c r="J266" s="8">
        <f t="shared" si="102"/>
        <v>0</v>
      </c>
      <c r="K266" s="8">
        <f t="shared" si="103"/>
        <v>0</v>
      </c>
      <c r="L266" s="8">
        <f t="shared" si="101"/>
        <v>0</v>
      </c>
      <c r="M266" s="179"/>
    </row>
    <row r="267" spans="2:13" x14ac:dyDescent="0.35">
      <c r="B267" s="153" t="str">
        <f>+'CLIN Detail list'!P268</f>
        <v>5.6.21.4    Migration Tool configuration / customization</v>
      </c>
      <c r="C267" s="121" t="s">
        <v>98</v>
      </c>
      <c r="D267" s="120" t="s">
        <v>26</v>
      </c>
      <c r="E267" s="121"/>
      <c r="F267" s="121"/>
      <c r="G267" s="121"/>
      <c r="H267" s="167"/>
      <c r="I267" s="167"/>
      <c r="J267" s="8">
        <f t="shared" si="102"/>
        <v>0</v>
      </c>
      <c r="K267" s="8">
        <f t="shared" si="103"/>
        <v>0</v>
      </c>
      <c r="L267" s="8">
        <f t="shared" si="101"/>
        <v>0</v>
      </c>
      <c r="M267" s="179"/>
    </row>
    <row r="268" spans="2:13" x14ac:dyDescent="0.35">
      <c r="B268" s="153" t="str">
        <f>+'CLIN Detail list'!P269</f>
        <v xml:space="preserve">5.6.21.5    Data Migration </v>
      </c>
      <c r="C268" s="121" t="s">
        <v>98</v>
      </c>
      <c r="D268" s="120" t="s">
        <v>26</v>
      </c>
      <c r="E268" s="121"/>
      <c r="F268" s="121"/>
      <c r="G268" s="121"/>
      <c r="H268" s="167"/>
      <c r="I268" s="167"/>
      <c r="J268" s="8">
        <f t="shared" si="102"/>
        <v>0</v>
      </c>
      <c r="K268" s="8">
        <f t="shared" si="103"/>
        <v>0</v>
      </c>
      <c r="L268" s="8">
        <f t="shared" si="101"/>
        <v>0</v>
      </c>
      <c r="M268" s="179"/>
    </row>
    <row r="269" spans="2:13" x14ac:dyDescent="0.35">
      <c r="B269" s="153" t="str">
        <f>+'CLIN Detail list'!P270</f>
        <v>5.6.21.6    Post Migration Information Assurance Test</v>
      </c>
      <c r="C269" s="121" t="s">
        <v>98</v>
      </c>
      <c r="D269" s="120" t="s">
        <v>26</v>
      </c>
      <c r="E269" s="121"/>
      <c r="F269" s="121"/>
      <c r="G269" s="121"/>
      <c r="H269" s="167"/>
      <c r="I269" s="167"/>
      <c r="J269" s="8">
        <f t="shared" si="102"/>
        <v>0</v>
      </c>
      <c r="K269" s="8">
        <f t="shared" si="103"/>
        <v>0</v>
      </c>
      <c r="L269" s="8">
        <f t="shared" si="101"/>
        <v>0</v>
      </c>
      <c r="M269" s="179"/>
    </row>
    <row r="270" spans="2:13" x14ac:dyDescent="0.35">
      <c r="B270" s="153" t="str">
        <f>+'CLIN Detail list'!P271</f>
        <v>5.6.21.7    Performance Tests, Test</v>
      </c>
      <c r="C270" s="121" t="s">
        <v>98</v>
      </c>
      <c r="D270" s="120" t="s">
        <v>26</v>
      </c>
      <c r="E270" s="121"/>
      <c r="F270" s="121"/>
      <c r="G270" s="121"/>
      <c r="H270" s="167"/>
      <c r="I270" s="167"/>
      <c r="J270" s="8">
        <f t="shared" si="102"/>
        <v>0</v>
      </c>
      <c r="K270" s="8">
        <f t="shared" si="103"/>
        <v>0</v>
      </c>
      <c r="L270" s="8">
        <f t="shared" si="101"/>
        <v>0</v>
      </c>
      <c r="M270" s="179"/>
    </row>
    <row r="271" spans="2:13" x14ac:dyDescent="0.35">
      <c r="B271" s="153" t="str">
        <f>+'CLIN Detail list'!P272</f>
        <v>5.6.21.8    Site Acceptance Test</v>
      </c>
      <c r="C271" s="121" t="s">
        <v>98</v>
      </c>
      <c r="D271" s="120" t="s">
        <v>26</v>
      </c>
      <c r="E271" s="121"/>
      <c r="F271" s="121"/>
      <c r="G271" s="121"/>
      <c r="H271" s="167"/>
      <c r="I271" s="167"/>
      <c r="J271" s="8">
        <f t="shared" si="102"/>
        <v>0</v>
      </c>
      <c r="K271" s="8">
        <f t="shared" si="103"/>
        <v>0</v>
      </c>
      <c r="L271" s="8">
        <f t="shared" si="101"/>
        <v>0</v>
      </c>
      <c r="M271" s="179"/>
    </row>
    <row r="272" spans="2:13" x14ac:dyDescent="0.35">
      <c r="B272" s="236" t="str">
        <f>+'CLIN Detail list'!P273</f>
        <v>5.6.22    SER 22 : CMRE La Spezia</v>
      </c>
      <c r="C272" s="127"/>
      <c r="D272" s="126"/>
      <c r="E272" s="127"/>
      <c r="F272" s="127"/>
      <c r="G272" s="127"/>
      <c r="H272" s="158"/>
      <c r="I272" s="158"/>
      <c r="J272" s="160"/>
      <c r="K272" s="160"/>
      <c r="L272" s="233">
        <f>SUBTOTAL(9,L273:L280)</f>
        <v>0</v>
      </c>
      <c r="M272" s="179"/>
    </row>
    <row r="273" spans="2:13" x14ac:dyDescent="0.35">
      <c r="B273" s="153" t="str">
        <f>+'CLIN Detail list'!P274</f>
        <v xml:space="preserve">5.6.22.1    Pre Migration Meeting </v>
      </c>
      <c r="C273" s="121" t="s">
        <v>98</v>
      </c>
      <c r="D273" s="120" t="s">
        <v>26</v>
      </c>
      <c r="E273" s="121"/>
      <c r="F273" s="121"/>
      <c r="G273" s="121"/>
      <c r="H273" s="167"/>
      <c r="I273" s="167"/>
      <c r="J273" s="8">
        <f t="shared" ref="J273:J280" si="104">(E273*F273*H273)+(F273*G273*I273*E273)</f>
        <v>0</v>
      </c>
      <c r="K273" s="8">
        <f t="shared" ref="K273:K280" si="105">J273*$P$4</f>
        <v>0</v>
      </c>
      <c r="L273" s="8">
        <f t="shared" ref="L273:L280" si="106">K273+J273</f>
        <v>0</v>
      </c>
      <c r="M273" s="179"/>
    </row>
    <row r="274" spans="2:13" x14ac:dyDescent="0.35">
      <c r="B274" s="153" t="str">
        <f>+'CLIN Detail list'!P275</f>
        <v>5.6.22.2    Site Survey (IKM Tools)</v>
      </c>
      <c r="C274" s="121" t="s">
        <v>98</v>
      </c>
      <c r="D274" s="120" t="s">
        <v>26</v>
      </c>
      <c r="E274" s="121"/>
      <c r="F274" s="121"/>
      <c r="G274" s="121"/>
      <c r="H274" s="167"/>
      <c r="I274" s="167"/>
      <c r="J274" s="8">
        <f t="shared" si="104"/>
        <v>0</v>
      </c>
      <c r="K274" s="8">
        <f t="shared" si="105"/>
        <v>0</v>
      </c>
      <c r="L274" s="8">
        <f t="shared" si="106"/>
        <v>0</v>
      </c>
      <c r="M274" s="179"/>
    </row>
    <row r="275" spans="2:13" x14ac:dyDescent="0.35">
      <c r="B275" s="153" t="str">
        <f>+'CLIN Detail list'!P276</f>
        <v>5.6.22.3    Support Site Activation (ON &amp; PBN)</v>
      </c>
      <c r="C275" s="121" t="s">
        <v>98</v>
      </c>
      <c r="D275" s="120" t="s">
        <v>26</v>
      </c>
      <c r="E275" s="121"/>
      <c r="F275" s="121"/>
      <c r="G275" s="121"/>
      <c r="H275" s="167"/>
      <c r="I275" s="167"/>
      <c r="J275" s="8">
        <f t="shared" si="104"/>
        <v>0</v>
      </c>
      <c r="K275" s="8">
        <f t="shared" si="105"/>
        <v>0</v>
      </c>
      <c r="L275" s="8">
        <f t="shared" si="106"/>
        <v>0</v>
      </c>
      <c r="M275" s="179"/>
    </row>
    <row r="276" spans="2:13" x14ac:dyDescent="0.35">
      <c r="B276" s="153" t="str">
        <f>+'CLIN Detail list'!P277</f>
        <v>5.6.22.4    Migration Tool configuration / customization</v>
      </c>
      <c r="C276" s="121" t="s">
        <v>98</v>
      </c>
      <c r="D276" s="120" t="s">
        <v>26</v>
      </c>
      <c r="E276" s="121"/>
      <c r="F276" s="121"/>
      <c r="G276" s="121"/>
      <c r="H276" s="167"/>
      <c r="I276" s="167"/>
      <c r="J276" s="8">
        <f t="shared" si="104"/>
        <v>0</v>
      </c>
      <c r="K276" s="8">
        <f t="shared" si="105"/>
        <v>0</v>
      </c>
      <c r="L276" s="8">
        <f t="shared" si="106"/>
        <v>0</v>
      </c>
      <c r="M276" s="179"/>
    </row>
    <row r="277" spans="2:13" x14ac:dyDescent="0.35">
      <c r="B277" s="153" t="str">
        <f>+'CLIN Detail list'!P278</f>
        <v xml:space="preserve">5.6.22.5    Data Migration </v>
      </c>
      <c r="C277" s="121" t="s">
        <v>98</v>
      </c>
      <c r="D277" s="120" t="s">
        <v>26</v>
      </c>
      <c r="E277" s="121"/>
      <c r="F277" s="121"/>
      <c r="G277" s="121"/>
      <c r="H277" s="167"/>
      <c r="I277" s="167"/>
      <c r="J277" s="8">
        <f t="shared" si="104"/>
        <v>0</v>
      </c>
      <c r="K277" s="8">
        <f t="shared" si="105"/>
        <v>0</v>
      </c>
      <c r="L277" s="8">
        <f t="shared" si="106"/>
        <v>0</v>
      </c>
      <c r="M277" s="179"/>
    </row>
    <row r="278" spans="2:13" x14ac:dyDescent="0.35">
      <c r="B278" s="153" t="str">
        <f>+'CLIN Detail list'!P279</f>
        <v>5.6.22.6    Post Migration Information Assurance Test</v>
      </c>
      <c r="C278" s="121" t="s">
        <v>98</v>
      </c>
      <c r="D278" s="120" t="s">
        <v>26</v>
      </c>
      <c r="E278" s="121"/>
      <c r="F278" s="121"/>
      <c r="G278" s="121"/>
      <c r="H278" s="167"/>
      <c r="I278" s="167"/>
      <c r="J278" s="8">
        <f t="shared" si="104"/>
        <v>0</v>
      </c>
      <c r="K278" s="8">
        <f t="shared" si="105"/>
        <v>0</v>
      </c>
      <c r="L278" s="8">
        <f t="shared" si="106"/>
        <v>0</v>
      </c>
      <c r="M278" s="179"/>
    </row>
    <row r="279" spans="2:13" x14ac:dyDescent="0.35">
      <c r="B279" s="153" t="str">
        <f>+'CLIN Detail list'!P280</f>
        <v>5.6.22.7    Performance Tests, Test</v>
      </c>
      <c r="C279" s="121" t="s">
        <v>98</v>
      </c>
      <c r="D279" s="120" t="s">
        <v>26</v>
      </c>
      <c r="E279" s="121"/>
      <c r="F279" s="121"/>
      <c r="G279" s="121"/>
      <c r="H279" s="167"/>
      <c r="I279" s="167"/>
      <c r="J279" s="8">
        <f t="shared" si="104"/>
        <v>0</v>
      </c>
      <c r="K279" s="8">
        <f t="shared" si="105"/>
        <v>0</v>
      </c>
      <c r="L279" s="8">
        <f t="shared" si="106"/>
        <v>0</v>
      </c>
      <c r="M279" s="179"/>
    </row>
    <row r="280" spans="2:13" x14ac:dyDescent="0.35">
      <c r="B280" s="153" t="str">
        <f>+'CLIN Detail list'!P281</f>
        <v>5.6.22.8    Site Acceptance Test</v>
      </c>
      <c r="C280" s="121" t="s">
        <v>98</v>
      </c>
      <c r="D280" s="120" t="s">
        <v>26</v>
      </c>
      <c r="E280" s="121"/>
      <c r="F280" s="121"/>
      <c r="G280" s="121"/>
      <c r="H280" s="167"/>
      <c r="I280" s="167"/>
      <c r="J280" s="8">
        <f t="shared" si="104"/>
        <v>0</v>
      </c>
      <c r="K280" s="8">
        <f t="shared" si="105"/>
        <v>0</v>
      </c>
      <c r="L280" s="8">
        <f t="shared" si="106"/>
        <v>0</v>
      </c>
      <c r="M280" s="179"/>
    </row>
    <row r="281" spans="2:13" x14ac:dyDescent="0.35">
      <c r="B281" s="236" t="str">
        <f>+'CLIN Detail list'!P282</f>
        <v>5.6.23    SER 23 : NCI Academy Oeiras</v>
      </c>
      <c r="C281" s="127"/>
      <c r="D281" s="126"/>
      <c r="E281" s="127"/>
      <c r="F281" s="127"/>
      <c r="G281" s="127"/>
      <c r="H281" s="158"/>
      <c r="I281" s="158"/>
      <c r="J281" s="160"/>
      <c r="K281" s="160"/>
      <c r="L281" s="233">
        <f>SUBTOTAL(9,L282:L289)</f>
        <v>0</v>
      </c>
      <c r="M281" s="179"/>
    </row>
    <row r="282" spans="2:13" x14ac:dyDescent="0.35">
      <c r="B282" s="153" t="str">
        <f>+'CLIN Detail list'!P283</f>
        <v xml:space="preserve">5.6.23.1    Pre Migration Meeting </v>
      </c>
      <c r="C282" s="121" t="s">
        <v>98</v>
      </c>
      <c r="D282" s="120" t="s">
        <v>26</v>
      </c>
      <c r="E282" s="121"/>
      <c r="F282" s="121"/>
      <c r="G282" s="121"/>
      <c r="H282" s="167"/>
      <c r="I282" s="167"/>
      <c r="J282" s="8">
        <f t="shared" ref="J282:J289" si="107">(E282*F282*H282)+(F282*G282*I282*E282)</f>
        <v>0</v>
      </c>
      <c r="K282" s="8">
        <f t="shared" ref="K282:K289" si="108">J282*$P$4</f>
        <v>0</v>
      </c>
      <c r="L282" s="8">
        <f t="shared" ref="L282:L289" si="109">K282+J282</f>
        <v>0</v>
      </c>
      <c r="M282" s="179"/>
    </row>
    <row r="283" spans="2:13" x14ac:dyDescent="0.35">
      <c r="B283" s="153" t="str">
        <f>+'CLIN Detail list'!P284</f>
        <v>5.6.23.2    Site Survey (IKM Tools)</v>
      </c>
      <c r="C283" s="121" t="s">
        <v>98</v>
      </c>
      <c r="D283" s="120" t="s">
        <v>26</v>
      </c>
      <c r="E283" s="121"/>
      <c r="F283" s="121"/>
      <c r="G283" s="121"/>
      <c r="H283" s="167"/>
      <c r="I283" s="167"/>
      <c r="J283" s="8">
        <f t="shared" si="107"/>
        <v>0</v>
      </c>
      <c r="K283" s="8">
        <f t="shared" si="108"/>
        <v>0</v>
      </c>
      <c r="L283" s="8">
        <f t="shared" si="109"/>
        <v>0</v>
      </c>
      <c r="M283" s="179"/>
    </row>
    <row r="284" spans="2:13" x14ac:dyDescent="0.35">
      <c r="B284" s="153" t="str">
        <f>+'CLIN Detail list'!P285</f>
        <v>5.6.23.3    Support Site Activation (ON &amp; PBN)</v>
      </c>
      <c r="C284" s="121" t="s">
        <v>98</v>
      </c>
      <c r="D284" s="120" t="s">
        <v>26</v>
      </c>
      <c r="E284" s="121"/>
      <c r="F284" s="121"/>
      <c r="G284" s="121"/>
      <c r="H284" s="167"/>
      <c r="I284" s="167"/>
      <c r="J284" s="8">
        <f t="shared" si="107"/>
        <v>0</v>
      </c>
      <c r="K284" s="8">
        <f t="shared" si="108"/>
        <v>0</v>
      </c>
      <c r="L284" s="8">
        <f t="shared" si="109"/>
        <v>0</v>
      </c>
      <c r="M284" s="179"/>
    </row>
    <row r="285" spans="2:13" x14ac:dyDescent="0.35">
      <c r="B285" s="153" t="str">
        <f>+'CLIN Detail list'!P286</f>
        <v>5.6.23.4    Migration Tool configuration / customization</v>
      </c>
      <c r="C285" s="121" t="s">
        <v>98</v>
      </c>
      <c r="D285" s="120" t="s">
        <v>26</v>
      </c>
      <c r="E285" s="121"/>
      <c r="F285" s="121"/>
      <c r="G285" s="121"/>
      <c r="H285" s="167"/>
      <c r="I285" s="167"/>
      <c r="J285" s="8">
        <f t="shared" si="107"/>
        <v>0</v>
      </c>
      <c r="K285" s="8">
        <f t="shared" si="108"/>
        <v>0</v>
      </c>
      <c r="L285" s="8">
        <f t="shared" si="109"/>
        <v>0</v>
      </c>
      <c r="M285" s="179"/>
    </row>
    <row r="286" spans="2:13" x14ac:dyDescent="0.35">
      <c r="B286" s="153" t="str">
        <f>+'CLIN Detail list'!P287</f>
        <v xml:space="preserve">5.6.23.5    Data Migration </v>
      </c>
      <c r="C286" s="121" t="s">
        <v>98</v>
      </c>
      <c r="D286" s="120" t="s">
        <v>26</v>
      </c>
      <c r="E286" s="121"/>
      <c r="F286" s="121"/>
      <c r="G286" s="121"/>
      <c r="H286" s="167"/>
      <c r="I286" s="167"/>
      <c r="J286" s="8">
        <f t="shared" si="107"/>
        <v>0</v>
      </c>
      <c r="K286" s="8">
        <f t="shared" si="108"/>
        <v>0</v>
      </c>
      <c r="L286" s="8">
        <f t="shared" si="109"/>
        <v>0</v>
      </c>
      <c r="M286" s="179"/>
    </row>
    <row r="287" spans="2:13" x14ac:dyDescent="0.35">
      <c r="B287" s="153" t="str">
        <f>+'CLIN Detail list'!P288</f>
        <v>5.6.23.6    Post Migration Information Assurance Test</v>
      </c>
      <c r="C287" s="121" t="s">
        <v>98</v>
      </c>
      <c r="D287" s="120" t="s">
        <v>26</v>
      </c>
      <c r="E287" s="121"/>
      <c r="F287" s="121"/>
      <c r="G287" s="121"/>
      <c r="H287" s="167"/>
      <c r="I287" s="167"/>
      <c r="J287" s="8">
        <f t="shared" si="107"/>
        <v>0</v>
      </c>
      <c r="K287" s="8">
        <f t="shared" si="108"/>
        <v>0</v>
      </c>
      <c r="L287" s="8">
        <f t="shared" si="109"/>
        <v>0</v>
      </c>
      <c r="M287" s="179"/>
    </row>
    <row r="288" spans="2:13" x14ac:dyDescent="0.35">
      <c r="B288" s="153" t="str">
        <f>+'CLIN Detail list'!P289</f>
        <v>5.6.23.7    Performance Tests, Test</v>
      </c>
      <c r="C288" s="121" t="s">
        <v>98</v>
      </c>
      <c r="D288" s="120" t="s">
        <v>26</v>
      </c>
      <c r="E288" s="121"/>
      <c r="F288" s="121"/>
      <c r="G288" s="121"/>
      <c r="H288" s="167"/>
      <c r="I288" s="167"/>
      <c r="J288" s="8">
        <f t="shared" si="107"/>
        <v>0</v>
      </c>
      <c r="K288" s="8">
        <f t="shared" si="108"/>
        <v>0</v>
      </c>
      <c r="L288" s="8">
        <f t="shared" si="109"/>
        <v>0</v>
      </c>
      <c r="M288" s="179"/>
    </row>
    <row r="289" spans="2:13" x14ac:dyDescent="0.35">
      <c r="B289" s="153" t="str">
        <f>+'CLIN Detail list'!P290</f>
        <v>5.6.23.8    Site Acceptance Test</v>
      </c>
      <c r="C289" s="121" t="s">
        <v>98</v>
      </c>
      <c r="D289" s="120" t="s">
        <v>26</v>
      </c>
      <c r="E289" s="121"/>
      <c r="F289" s="121"/>
      <c r="G289" s="121"/>
      <c r="H289" s="167"/>
      <c r="I289" s="167"/>
      <c r="J289" s="8">
        <f t="shared" si="107"/>
        <v>0</v>
      </c>
      <c r="K289" s="8">
        <f t="shared" si="108"/>
        <v>0</v>
      </c>
      <c r="L289" s="8">
        <f t="shared" si="109"/>
        <v>0</v>
      </c>
      <c r="M289" s="179"/>
    </row>
    <row r="290" spans="2:13" x14ac:dyDescent="0.35">
      <c r="B290" s="236" t="str">
        <f>+'CLIN Detail list'!P291</f>
        <v>5.6.24    SER 24 : NATO School Oberammergau</v>
      </c>
      <c r="C290" s="127"/>
      <c r="D290" s="126"/>
      <c r="E290" s="127"/>
      <c r="F290" s="127"/>
      <c r="G290" s="127"/>
      <c r="H290" s="158"/>
      <c r="I290" s="158"/>
      <c r="J290" s="160"/>
      <c r="K290" s="160"/>
      <c r="L290" s="233">
        <f>SUBTOTAL(9,L291:L298)</f>
        <v>0</v>
      </c>
      <c r="M290" s="179"/>
    </row>
    <row r="291" spans="2:13" x14ac:dyDescent="0.35">
      <c r="B291" s="153" t="str">
        <f>+'CLIN Detail list'!P292</f>
        <v xml:space="preserve">5.6.24.1    Pre Migration Meeting </v>
      </c>
      <c r="C291" s="121" t="s">
        <v>98</v>
      </c>
      <c r="D291" s="120" t="s">
        <v>26</v>
      </c>
      <c r="E291" s="121"/>
      <c r="F291" s="121"/>
      <c r="G291" s="121"/>
      <c r="H291" s="167"/>
      <c r="I291" s="167"/>
      <c r="J291" s="8">
        <f t="shared" ref="J291" si="110">(E291*F291*H291)+(F291*G291*I291*E291)</f>
        <v>0</v>
      </c>
      <c r="K291" s="8">
        <f t="shared" ref="K291" si="111">J291*$P$4</f>
        <v>0</v>
      </c>
      <c r="L291" s="8">
        <f t="shared" ref="L291:L298" si="112">K291+J291</f>
        <v>0</v>
      </c>
      <c r="M291" s="179"/>
    </row>
    <row r="292" spans="2:13" x14ac:dyDescent="0.35">
      <c r="B292" s="153" t="str">
        <f>+'CLIN Detail list'!P293</f>
        <v>5.6.24.2    Site Survey (IKM Tools)</v>
      </c>
      <c r="C292" s="121" t="s">
        <v>98</v>
      </c>
      <c r="D292" s="120" t="s">
        <v>26</v>
      </c>
      <c r="E292" s="121"/>
      <c r="F292" s="121"/>
      <c r="G292" s="121"/>
      <c r="H292" s="167"/>
      <c r="I292" s="167"/>
      <c r="J292" s="8">
        <f t="shared" ref="J292:J298" si="113">(E292*F292*H292)+(F292*G292*I292*E292)</f>
        <v>0</v>
      </c>
      <c r="K292" s="8">
        <f t="shared" ref="K292:K298" si="114">J292*$P$4</f>
        <v>0</v>
      </c>
      <c r="L292" s="8">
        <f t="shared" si="112"/>
        <v>0</v>
      </c>
      <c r="M292" s="179"/>
    </row>
    <row r="293" spans="2:13" x14ac:dyDescent="0.35">
      <c r="B293" s="153" t="str">
        <f>+'CLIN Detail list'!P294</f>
        <v>5.6.24.3    Support Site Activation (ON &amp; PBN)</v>
      </c>
      <c r="C293" s="121" t="s">
        <v>98</v>
      </c>
      <c r="D293" s="120" t="s">
        <v>26</v>
      </c>
      <c r="E293" s="121"/>
      <c r="F293" s="121"/>
      <c r="G293" s="121"/>
      <c r="H293" s="167"/>
      <c r="I293" s="167"/>
      <c r="J293" s="8">
        <f t="shared" si="113"/>
        <v>0</v>
      </c>
      <c r="K293" s="8">
        <f t="shared" si="114"/>
        <v>0</v>
      </c>
      <c r="L293" s="8">
        <f t="shared" si="112"/>
        <v>0</v>
      </c>
      <c r="M293" s="179"/>
    </row>
    <row r="294" spans="2:13" x14ac:dyDescent="0.35">
      <c r="B294" s="153" t="str">
        <f>+'CLIN Detail list'!P295</f>
        <v>5.6.24.4    Migration Tool configuration / customization</v>
      </c>
      <c r="C294" s="121" t="s">
        <v>98</v>
      </c>
      <c r="D294" s="120" t="s">
        <v>26</v>
      </c>
      <c r="E294" s="121"/>
      <c r="F294" s="121"/>
      <c r="G294" s="121"/>
      <c r="H294" s="167"/>
      <c r="I294" s="167"/>
      <c r="J294" s="8">
        <f t="shared" si="113"/>
        <v>0</v>
      </c>
      <c r="K294" s="8">
        <f t="shared" si="114"/>
        <v>0</v>
      </c>
      <c r="L294" s="8">
        <f t="shared" si="112"/>
        <v>0</v>
      </c>
      <c r="M294" s="179"/>
    </row>
    <row r="295" spans="2:13" x14ac:dyDescent="0.35">
      <c r="B295" s="153" t="str">
        <f>+'CLIN Detail list'!P296</f>
        <v xml:space="preserve">5.6.24.5    Data Migration </v>
      </c>
      <c r="C295" s="121" t="s">
        <v>98</v>
      </c>
      <c r="D295" s="120" t="s">
        <v>26</v>
      </c>
      <c r="E295" s="121"/>
      <c r="F295" s="121"/>
      <c r="G295" s="121"/>
      <c r="H295" s="167"/>
      <c r="I295" s="167"/>
      <c r="J295" s="8">
        <f t="shared" si="113"/>
        <v>0</v>
      </c>
      <c r="K295" s="8">
        <f t="shared" si="114"/>
        <v>0</v>
      </c>
      <c r="L295" s="8">
        <f t="shared" si="112"/>
        <v>0</v>
      </c>
      <c r="M295" s="179"/>
    </row>
    <row r="296" spans="2:13" x14ac:dyDescent="0.35">
      <c r="B296" s="153" t="str">
        <f>+'CLIN Detail list'!P297</f>
        <v>5.6.24.6    Post Migration Information Assurance Test</v>
      </c>
      <c r="C296" s="121" t="s">
        <v>98</v>
      </c>
      <c r="D296" s="120" t="s">
        <v>26</v>
      </c>
      <c r="E296" s="121"/>
      <c r="F296" s="121"/>
      <c r="G296" s="121"/>
      <c r="H296" s="167"/>
      <c r="I296" s="167"/>
      <c r="J296" s="8">
        <f t="shared" si="113"/>
        <v>0</v>
      </c>
      <c r="K296" s="8">
        <f t="shared" si="114"/>
        <v>0</v>
      </c>
      <c r="L296" s="8">
        <f t="shared" si="112"/>
        <v>0</v>
      </c>
      <c r="M296" s="179"/>
    </row>
    <row r="297" spans="2:13" x14ac:dyDescent="0.35">
      <c r="B297" s="153" t="str">
        <f>+'CLIN Detail list'!P298</f>
        <v>5.6.24.7    Performance Tests, Test</v>
      </c>
      <c r="C297" s="121" t="s">
        <v>98</v>
      </c>
      <c r="D297" s="120" t="s">
        <v>26</v>
      </c>
      <c r="E297" s="121"/>
      <c r="F297" s="121"/>
      <c r="G297" s="121"/>
      <c r="H297" s="167"/>
      <c r="I297" s="167"/>
      <c r="J297" s="8">
        <f t="shared" si="113"/>
        <v>0</v>
      </c>
      <c r="K297" s="8">
        <f t="shared" si="114"/>
        <v>0</v>
      </c>
      <c r="L297" s="8">
        <f t="shared" si="112"/>
        <v>0</v>
      </c>
      <c r="M297" s="179"/>
    </row>
    <row r="298" spans="2:13" x14ac:dyDescent="0.35">
      <c r="B298" s="153" t="str">
        <f>+'CLIN Detail list'!P299</f>
        <v>5.6.24.8    Site Acceptance Test</v>
      </c>
      <c r="C298" s="121" t="s">
        <v>98</v>
      </c>
      <c r="D298" s="120" t="s">
        <v>26</v>
      </c>
      <c r="E298" s="121"/>
      <c r="F298" s="121"/>
      <c r="G298" s="121"/>
      <c r="H298" s="167"/>
      <c r="I298" s="167"/>
      <c r="J298" s="8">
        <f t="shared" si="113"/>
        <v>0</v>
      </c>
      <c r="K298" s="8">
        <f t="shared" si="114"/>
        <v>0</v>
      </c>
      <c r="L298" s="8">
        <f t="shared" si="112"/>
        <v>0</v>
      </c>
      <c r="M298" s="179"/>
    </row>
    <row r="299" spans="2:13" x14ac:dyDescent="0.35">
      <c r="B299" s="236" t="str">
        <f>+'CLIN Detail list'!P300</f>
        <v>5.6.25    SER 25 : NDC Rome</v>
      </c>
      <c r="C299" s="127"/>
      <c r="D299" s="126"/>
      <c r="E299" s="127"/>
      <c r="F299" s="127"/>
      <c r="G299" s="127"/>
      <c r="H299" s="158"/>
      <c r="I299" s="158"/>
      <c r="J299" s="160"/>
      <c r="K299" s="160"/>
      <c r="L299" s="233">
        <f>SUBTOTAL(9,L300:L307)</f>
        <v>0</v>
      </c>
      <c r="M299" s="179"/>
    </row>
    <row r="300" spans="2:13" x14ac:dyDescent="0.35">
      <c r="B300" s="153" t="str">
        <f>+'CLIN Detail list'!P301</f>
        <v>5.6.25.1    Pre Migration Meeting</v>
      </c>
      <c r="C300" s="121" t="s">
        <v>98</v>
      </c>
      <c r="D300" s="120" t="s">
        <v>26</v>
      </c>
      <c r="E300" s="121"/>
      <c r="F300" s="121"/>
      <c r="G300" s="121"/>
      <c r="H300" s="167"/>
      <c r="I300" s="167"/>
      <c r="J300" s="8">
        <f t="shared" ref="J300" si="115">(E300*F300*H300)+(F300*G300*I300*E300)</f>
        <v>0</v>
      </c>
      <c r="K300" s="8">
        <f t="shared" ref="K300" si="116">J300*$P$4</f>
        <v>0</v>
      </c>
      <c r="L300" s="8">
        <f t="shared" ref="L300:L307" si="117">K300+J300</f>
        <v>0</v>
      </c>
      <c r="M300" s="179"/>
    </row>
    <row r="301" spans="2:13" x14ac:dyDescent="0.35">
      <c r="B301" s="153" t="str">
        <f>+'CLIN Detail list'!P302</f>
        <v>5.6.25.2    Site Survey (IKM Tools)</v>
      </c>
      <c r="C301" s="121" t="s">
        <v>98</v>
      </c>
      <c r="D301" s="120" t="s">
        <v>26</v>
      </c>
      <c r="E301" s="121"/>
      <c r="F301" s="121"/>
      <c r="G301" s="121"/>
      <c r="H301" s="167"/>
      <c r="I301" s="167"/>
      <c r="J301" s="8">
        <f t="shared" ref="J301:J307" si="118">(E301*F301*H301)+(F301*G301*I301*E301)</f>
        <v>0</v>
      </c>
      <c r="K301" s="8">
        <f t="shared" ref="K301:K307" si="119">J301*$P$4</f>
        <v>0</v>
      </c>
      <c r="L301" s="8">
        <f t="shared" si="117"/>
        <v>0</v>
      </c>
      <c r="M301" s="179"/>
    </row>
    <row r="302" spans="2:13" x14ac:dyDescent="0.35">
      <c r="B302" s="153" t="str">
        <f>+'CLIN Detail list'!P303</f>
        <v>5.6.25.3    Support Site Activation (ON &amp; PBN)</v>
      </c>
      <c r="C302" s="121" t="s">
        <v>98</v>
      </c>
      <c r="D302" s="120" t="s">
        <v>26</v>
      </c>
      <c r="E302" s="121"/>
      <c r="F302" s="121"/>
      <c r="G302" s="121"/>
      <c r="H302" s="167"/>
      <c r="I302" s="167"/>
      <c r="J302" s="8">
        <f t="shared" si="118"/>
        <v>0</v>
      </c>
      <c r="K302" s="8">
        <f t="shared" si="119"/>
        <v>0</v>
      </c>
      <c r="L302" s="8">
        <f t="shared" si="117"/>
        <v>0</v>
      </c>
      <c r="M302" s="179"/>
    </row>
    <row r="303" spans="2:13" x14ac:dyDescent="0.35">
      <c r="B303" s="153" t="str">
        <f>+'CLIN Detail list'!P304</f>
        <v>5.6.25.4    Migration Tool configuration / customization</v>
      </c>
      <c r="C303" s="121" t="s">
        <v>98</v>
      </c>
      <c r="D303" s="120" t="s">
        <v>26</v>
      </c>
      <c r="E303" s="121"/>
      <c r="F303" s="121"/>
      <c r="G303" s="121"/>
      <c r="H303" s="167"/>
      <c r="I303" s="167"/>
      <c r="J303" s="8">
        <f t="shared" si="118"/>
        <v>0</v>
      </c>
      <c r="K303" s="8">
        <f t="shared" si="119"/>
        <v>0</v>
      </c>
      <c r="L303" s="8">
        <f t="shared" si="117"/>
        <v>0</v>
      </c>
      <c r="M303" s="179"/>
    </row>
    <row r="304" spans="2:13" x14ac:dyDescent="0.35">
      <c r="B304" s="153" t="str">
        <f>+'CLIN Detail list'!P305</f>
        <v xml:space="preserve">5.6.25.5    Data Migration </v>
      </c>
      <c r="C304" s="121" t="s">
        <v>98</v>
      </c>
      <c r="D304" s="120" t="s">
        <v>26</v>
      </c>
      <c r="E304" s="121"/>
      <c r="F304" s="121"/>
      <c r="G304" s="121"/>
      <c r="H304" s="167"/>
      <c r="I304" s="167"/>
      <c r="J304" s="8">
        <f t="shared" si="118"/>
        <v>0</v>
      </c>
      <c r="K304" s="8">
        <f t="shared" si="119"/>
        <v>0</v>
      </c>
      <c r="L304" s="8">
        <f t="shared" si="117"/>
        <v>0</v>
      </c>
      <c r="M304" s="179"/>
    </row>
    <row r="305" spans="2:13" x14ac:dyDescent="0.35">
      <c r="B305" s="153" t="str">
        <f>+'CLIN Detail list'!P306</f>
        <v>5.6.25.6    Post Migration Information Assurance Test</v>
      </c>
      <c r="C305" s="121" t="s">
        <v>98</v>
      </c>
      <c r="D305" s="120" t="s">
        <v>26</v>
      </c>
      <c r="E305" s="121"/>
      <c r="F305" s="121"/>
      <c r="G305" s="121"/>
      <c r="H305" s="167"/>
      <c r="I305" s="167"/>
      <c r="J305" s="8">
        <f t="shared" si="118"/>
        <v>0</v>
      </c>
      <c r="K305" s="8">
        <f t="shared" si="119"/>
        <v>0</v>
      </c>
      <c r="L305" s="8">
        <f t="shared" si="117"/>
        <v>0</v>
      </c>
      <c r="M305" s="179"/>
    </row>
    <row r="306" spans="2:13" x14ac:dyDescent="0.35">
      <c r="B306" s="153" t="str">
        <f>+'CLIN Detail list'!P307</f>
        <v>5.6.25.7    Performance Tests, Test</v>
      </c>
      <c r="C306" s="121" t="s">
        <v>98</v>
      </c>
      <c r="D306" s="120" t="s">
        <v>26</v>
      </c>
      <c r="E306" s="121"/>
      <c r="F306" s="121"/>
      <c r="G306" s="121"/>
      <c r="H306" s="167"/>
      <c r="I306" s="167"/>
      <c r="J306" s="8">
        <f t="shared" si="118"/>
        <v>0</v>
      </c>
      <c r="K306" s="8">
        <f t="shared" si="119"/>
        <v>0</v>
      </c>
      <c r="L306" s="8">
        <f t="shared" si="117"/>
        <v>0</v>
      </c>
      <c r="M306" s="179"/>
    </row>
    <row r="307" spans="2:13" x14ac:dyDescent="0.35">
      <c r="B307" s="153" t="str">
        <f>+'CLIN Detail list'!P308</f>
        <v>5.6.25.8    Site Acceptance Test</v>
      </c>
      <c r="C307" s="121" t="s">
        <v>98</v>
      </c>
      <c r="D307" s="120" t="s">
        <v>26</v>
      </c>
      <c r="E307" s="121"/>
      <c r="F307" s="121"/>
      <c r="G307" s="121"/>
      <c r="H307" s="167"/>
      <c r="I307" s="167"/>
      <c r="J307" s="8">
        <f t="shared" si="118"/>
        <v>0</v>
      </c>
      <c r="K307" s="8">
        <f t="shared" si="119"/>
        <v>0</v>
      </c>
      <c r="L307" s="8">
        <f t="shared" si="117"/>
        <v>0</v>
      </c>
      <c r="M307" s="179"/>
    </row>
    <row r="308" spans="2:13" x14ac:dyDescent="0.35">
      <c r="B308" s="236" t="str">
        <f>+'CLIN Detail list'!P309</f>
        <v>5.6.26    SER 26 : HQ SACT</v>
      </c>
      <c r="C308" s="127"/>
      <c r="D308" s="126"/>
      <c r="E308" s="127"/>
      <c r="F308" s="127"/>
      <c r="G308" s="127"/>
      <c r="H308" s="158"/>
      <c r="I308" s="158"/>
      <c r="J308" s="160"/>
      <c r="K308" s="160"/>
      <c r="L308" s="233">
        <f>SUBTOTAL(9,L309:L316)</f>
        <v>0</v>
      </c>
      <c r="M308" s="179"/>
    </row>
    <row r="309" spans="2:13" x14ac:dyDescent="0.35">
      <c r="B309" s="153" t="str">
        <f>+'CLIN Detail list'!P310</f>
        <v>5.6.26.1    Pre Migration Meeting</v>
      </c>
      <c r="C309" s="121" t="s">
        <v>98</v>
      </c>
      <c r="D309" s="120" t="s">
        <v>26</v>
      </c>
      <c r="E309" s="121"/>
      <c r="F309" s="121"/>
      <c r="G309" s="121"/>
      <c r="H309" s="167"/>
      <c r="I309" s="167"/>
      <c r="J309" s="8">
        <f t="shared" ref="J309" si="120">(E309*F309*H309)+(F309*G309*I309*E309)</f>
        <v>0</v>
      </c>
      <c r="K309" s="8">
        <f t="shared" ref="K309" si="121">J309*$P$4</f>
        <v>0</v>
      </c>
      <c r="L309" s="8">
        <f t="shared" ref="L309:L316" si="122">K309+J309</f>
        <v>0</v>
      </c>
      <c r="M309" s="179"/>
    </row>
    <row r="310" spans="2:13" x14ac:dyDescent="0.35">
      <c r="B310" s="153" t="str">
        <f>+'CLIN Detail list'!P311</f>
        <v>5.6.26.2    Site Survey (IKM Tools)</v>
      </c>
      <c r="C310" s="121" t="s">
        <v>98</v>
      </c>
      <c r="D310" s="120" t="s">
        <v>26</v>
      </c>
      <c r="E310" s="121"/>
      <c r="F310" s="121"/>
      <c r="G310" s="121"/>
      <c r="H310" s="167"/>
      <c r="I310" s="167"/>
      <c r="J310" s="8">
        <f t="shared" ref="J310:J316" si="123">(E310*F310*H310)+(F310*G310*I310*E310)</f>
        <v>0</v>
      </c>
      <c r="K310" s="8">
        <f t="shared" ref="K310:K316" si="124">J310*$P$4</f>
        <v>0</v>
      </c>
      <c r="L310" s="8">
        <f t="shared" si="122"/>
        <v>0</v>
      </c>
      <c r="M310" s="179"/>
    </row>
    <row r="311" spans="2:13" x14ac:dyDescent="0.35">
      <c r="B311" s="153" t="str">
        <f>+'CLIN Detail list'!P312</f>
        <v>5.6.26.3    Support Site Activation (ON &amp; PBN)</v>
      </c>
      <c r="C311" s="121" t="s">
        <v>98</v>
      </c>
      <c r="D311" s="120" t="s">
        <v>26</v>
      </c>
      <c r="E311" s="121"/>
      <c r="F311" s="121"/>
      <c r="G311" s="121"/>
      <c r="H311" s="167"/>
      <c r="I311" s="167"/>
      <c r="J311" s="8">
        <f t="shared" si="123"/>
        <v>0</v>
      </c>
      <c r="K311" s="8">
        <f t="shared" si="124"/>
        <v>0</v>
      </c>
      <c r="L311" s="8">
        <f t="shared" si="122"/>
        <v>0</v>
      </c>
      <c r="M311" s="179"/>
    </row>
    <row r="312" spans="2:13" x14ac:dyDescent="0.35">
      <c r="B312" s="153" t="str">
        <f>+'CLIN Detail list'!P313</f>
        <v>5.6.26.4    Migration Tool configuration / customization</v>
      </c>
      <c r="C312" s="121" t="s">
        <v>98</v>
      </c>
      <c r="D312" s="120" t="s">
        <v>26</v>
      </c>
      <c r="E312" s="121"/>
      <c r="F312" s="121"/>
      <c r="G312" s="121"/>
      <c r="H312" s="167"/>
      <c r="I312" s="167"/>
      <c r="J312" s="8">
        <f t="shared" si="123"/>
        <v>0</v>
      </c>
      <c r="K312" s="8">
        <f t="shared" si="124"/>
        <v>0</v>
      </c>
      <c r="L312" s="8">
        <f t="shared" si="122"/>
        <v>0</v>
      </c>
      <c r="M312" s="179"/>
    </row>
    <row r="313" spans="2:13" x14ac:dyDescent="0.35">
      <c r="B313" s="153" t="str">
        <f>+'CLIN Detail list'!P314</f>
        <v xml:space="preserve">5.6.26.5    Data Migration </v>
      </c>
      <c r="C313" s="121" t="s">
        <v>98</v>
      </c>
      <c r="D313" s="120" t="s">
        <v>26</v>
      </c>
      <c r="E313" s="121"/>
      <c r="F313" s="121"/>
      <c r="G313" s="121"/>
      <c r="H313" s="167"/>
      <c r="I313" s="167"/>
      <c r="J313" s="8">
        <f t="shared" si="123"/>
        <v>0</v>
      </c>
      <c r="K313" s="8">
        <f t="shared" si="124"/>
        <v>0</v>
      </c>
      <c r="L313" s="8">
        <f t="shared" si="122"/>
        <v>0</v>
      </c>
      <c r="M313" s="179"/>
    </row>
    <row r="314" spans="2:13" x14ac:dyDescent="0.35">
      <c r="B314" s="153" t="str">
        <f>+'CLIN Detail list'!P315</f>
        <v>5.6.26.6    Post Migration Information Assurance Test</v>
      </c>
      <c r="C314" s="121" t="s">
        <v>98</v>
      </c>
      <c r="D314" s="120" t="s">
        <v>26</v>
      </c>
      <c r="E314" s="121"/>
      <c r="F314" s="121"/>
      <c r="G314" s="121"/>
      <c r="H314" s="167"/>
      <c r="I314" s="167"/>
      <c r="J314" s="8">
        <f t="shared" si="123"/>
        <v>0</v>
      </c>
      <c r="K314" s="8">
        <f t="shared" si="124"/>
        <v>0</v>
      </c>
      <c r="L314" s="8">
        <f t="shared" si="122"/>
        <v>0</v>
      </c>
      <c r="M314" s="179"/>
    </row>
    <row r="315" spans="2:13" x14ac:dyDescent="0.35">
      <c r="B315" s="153" t="str">
        <f>+'CLIN Detail list'!P316</f>
        <v>5.6.26.7    Performance Tests, Test</v>
      </c>
      <c r="C315" s="121" t="s">
        <v>98</v>
      </c>
      <c r="D315" s="120" t="s">
        <v>26</v>
      </c>
      <c r="E315" s="121"/>
      <c r="F315" s="121"/>
      <c r="G315" s="121"/>
      <c r="H315" s="167"/>
      <c r="I315" s="167"/>
      <c r="J315" s="8">
        <f t="shared" si="123"/>
        <v>0</v>
      </c>
      <c r="K315" s="8">
        <f t="shared" si="124"/>
        <v>0</v>
      </c>
      <c r="L315" s="8">
        <f t="shared" si="122"/>
        <v>0</v>
      </c>
      <c r="M315" s="179"/>
    </row>
    <row r="316" spans="2:13" x14ac:dyDescent="0.35">
      <c r="B316" s="153" t="str">
        <f>+'CLIN Detail list'!P317</f>
        <v>5.6.26.8    Site Acceptance Test</v>
      </c>
      <c r="C316" s="121" t="s">
        <v>98</v>
      </c>
      <c r="D316" s="120" t="s">
        <v>26</v>
      </c>
      <c r="E316" s="121"/>
      <c r="F316" s="121"/>
      <c r="G316" s="121"/>
      <c r="H316" s="167"/>
      <c r="I316" s="167"/>
      <c r="J316" s="8">
        <f t="shared" si="123"/>
        <v>0</v>
      </c>
      <c r="K316" s="8">
        <f t="shared" si="124"/>
        <v>0</v>
      </c>
      <c r="L316" s="8">
        <f t="shared" si="122"/>
        <v>0</v>
      </c>
      <c r="M316" s="179"/>
    </row>
    <row r="317" spans="2:13" x14ac:dyDescent="0.35">
      <c r="B317" s="236" t="str">
        <f>+'CLIN Detail list'!P318</f>
        <v>5.6.27    SER 1 : SHAPE Mons (MIR)</v>
      </c>
      <c r="C317" s="127"/>
      <c r="D317" s="126"/>
      <c r="E317" s="127"/>
      <c r="F317" s="127"/>
      <c r="G317" s="127"/>
      <c r="H317" s="158"/>
      <c r="I317" s="158"/>
      <c r="J317" s="160"/>
      <c r="K317" s="160"/>
      <c r="L317" s="233">
        <f>SUBTOTAL(9,L318:L325)</f>
        <v>0</v>
      </c>
      <c r="M317" s="179"/>
    </row>
    <row r="318" spans="2:13" x14ac:dyDescent="0.35">
      <c r="B318" s="153" t="str">
        <f>+'CLIN Detail list'!P319</f>
        <v>5.6.27.1    Pre Migration Meeting</v>
      </c>
      <c r="C318" s="121" t="s">
        <v>98</v>
      </c>
      <c r="D318" s="120" t="s">
        <v>26</v>
      </c>
      <c r="E318" s="121"/>
      <c r="F318" s="121"/>
      <c r="G318" s="121"/>
      <c r="H318" s="167"/>
      <c r="I318" s="167"/>
      <c r="J318" s="8">
        <f t="shared" ref="J318:J325" si="125">(E318*F318*H318)+(F318*G318*I318*E318)</f>
        <v>0</v>
      </c>
      <c r="K318" s="8">
        <f t="shared" ref="K318:K325" si="126">J318*$P$4</f>
        <v>0</v>
      </c>
      <c r="L318" s="8">
        <f t="shared" ref="L318:L325" si="127">K318+J318</f>
        <v>0</v>
      </c>
      <c r="M318" s="179"/>
    </row>
    <row r="319" spans="2:13" x14ac:dyDescent="0.35">
      <c r="B319" s="153" t="str">
        <f>+'CLIN Detail list'!P320</f>
        <v>5.6.27.2    Site Survey (IKM Tools)</v>
      </c>
      <c r="C319" s="121" t="s">
        <v>98</v>
      </c>
      <c r="D319" s="120" t="s">
        <v>26</v>
      </c>
      <c r="E319" s="121"/>
      <c r="F319" s="121"/>
      <c r="G319" s="121"/>
      <c r="H319" s="167"/>
      <c r="I319" s="167"/>
      <c r="J319" s="8">
        <f t="shared" si="125"/>
        <v>0</v>
      </c>
      <c r="K319" s="8">
        <f t="shared" si="126"/>
        <v>0</v>
      </c>
      <c r="L319" s="8">
        <f t="shared" si="127"/>
        <v>0</v>
      </c>
      <c r="M319" s="179"/>
    </row>
    <row r="320" spans="2:13" x14ac:dyDescent="0.35">
      <c r="B320" s="153" t="str">
        <f>+'CLIN Detail list'!P321</f>
        <v>5.6.27.3    Support Site Activation (Mission Network)</v>
      </c>
      <c r="C320" s="121" t="s">
        <v>98</v>
      </c>
      <c r="D320" s="120" t="s">
        <v>26</v>
      </c>
      <c r="E320" s="121"/>
      <c r="F320" s="121"/>
      <c r="G320" s="121"/>
      <c r="H320" s="167"/>
      <c r="I320" s="167"/>
      <c r="J320" s="8">
        <f t="shared" si="125"/>
        <v>0</v>
      </c>
      <c r="K320" s="8">
        <f t="shared" si="126"/>
        <v>0</v>
      </c>
      <c r="L320" s="8">
        <f t="shared" si="127"/>
        <v>0</v>
      </c>
      <c r="M320" s="179"/>
    </row>
    <row r="321" spans="2:13" x14ac:dyDescent="0.35">
      <c r="B321" s="153" t="str">
        <f>+'CLIN Detail list'!P322</f>
        <v xml:space="preserve">5.6.27.4    Installation </v>
      </c>
      <c r="C321" s="121" t="s">
        <v>98</v>
      </c>
      <c r="D321" s="120" t="s">
        <v>26</v>
      </c>
      <c r="E321" s="121"/>
      <c r="F321" s="121"/>
      <c r="G321" s="121"/>
      <c r="H321" s="167"/>
      <c r="I321" s="167"/>
      <c r="J321" s="8">
        <f t="shared" si="125"/>
        <v>0</v>
      </c>
      <c r="K321" s="8">
        <f t="shared" si="126"/>
        <v>0</v>
      </c>
      <c r="L321" s="8">
        <f t="shared" si="127"/>
        <v>0</v>
      </c>
      <c r="M321" s="179"/>
    </row>
    <row r="322" spans="2:13" x14ac:dyDescent="0.35">
      <c r="B322" s="153" t="str">
        <f>+'CLIN Detail list'!P323</f>
        <v>5.6.27.5    Migration Tool configuration / customization</v>
      </c>
      <c r="C322" s="121" t="s">
        <v>98</v>
      </c>
      <c r="D322" s="120" t="s">
        <v>26</v>
      </c>
      <c r="E322" s="121"/>
      <c r="F322" s="121"/>
      <c r="G322" s="121"/>
      <c r="H322" s="167"/>
      <c r="I322" s="167"/>
      <c r="J322" s="8">
        <f t="shared" si="125"/>
        <v>0</v>
      </c>
      <c r="K322" s="8">
        <f t="shared" si="126"/>
        <v>0</v>
      </c>
      <c r="L322" s="8">
        <f t="shared" si="127"/>
        <v>0</v>
      </c>
      <c r="M322" s="179"/>
    </row>
    <row r="323" spans="2:13" x14ac:dyDescent="0.35">
      <c r="B323" s="153" t="str">
        <f>+'CLIN Detail list'!P324</f>
        <v>5.6.27.6    Post Configuration Information Assurance Test</v>
      </c>
      <c r="C323" s="121" t="s">
        <v>98</v>
      </c>
      <c r="D323" s="120" t="s">
        <v>26</v>
      </c>
      <c r="E323" s="121"/>
      <c r="F323" s="121"/>
      <c r="G323" s="121"/>
      <c r="H323" s="167"/>
      <c r="I323" s="167"/>
      <c r="J323" s="8">
        <f t="shared" si="125"/>
        <v>0</v>
      </c>
      <c r="K323" s="8">
        <f t="shared" si="126"/>
        <v>0</v>
      </c>
      <c r="L323" s="8">
        <f t="shared" si="127"/>
        <v>0</v>
      </c>
      <c r="M323" s="179"/>
    </row>
    <row r="324" spans="2:13" x14ac:dyDescent="0.35">
      <c r="B324" s="153" t="str">
        <f>+'CLIN Detail list'!P325</f>
        <v>5.6.27.7    Performance Tests, Test</v>
      </c>
      <c r="C324" s="121" t="s">
        <v>98</v>
      </c>
      <c r="D324" s="120" t="s">
        <v>26</v>
      </c>
      <c r="E324" s="121"/>
      <c r="F324" s="121"/>
      <c r="G324" s="121"/>
      <c r="H324" s="167"/>
      <c r="I324" s="167"/>
      <c r="J324" s="8">
        <f t="shared" si="125"/>
        <v>0</v>
      </c>
      <c r="K324" s="8">
        <f t="shared" si="126"/>
        <v>0</v>
      </c>
      <c r="L324" s="8">
        <f t="shared" si="127"/>
        <v>0</v>
      </c>
      <c r="M324" s="179"/>
    </row>
    <row r="325" spans="2:13" x14ac:dyDescent="0.35">
      <c r="B325" s="153" t="str">
        <f>+'CLIN Detail list'!P326</f>
        <v>5.6.27.8    Site Acceptance Test</v>
      </c>
      <c r="C325" s="121" t="s">
        <v>98</v>
      </c>
      <c r="D325" s="120" t="s">
        <v>26</v>
      </c>
      <c r="E325" s="121"/>
      <c r="F325" s="121"/>
      <c r="G325" s="121"/>
      <c r="H325" s="167"/>
      <c r="I325" s="167"/>
      <c r="J325" s="8">
        <f t="shared" si="125"/>
        <v>0</v>
      </c>
      <c r="K325" s="8">
        <f t="shared" si="126"/>
        <v>0</v>
      </c>
      <c r="L325" s="8">
        <f t="shared" si="127"/>
        <v>0</v>
      </c>
      <c r="M325" s="179"/>
    </row>
    <row r="326" spans="2:13" x14ac:dyDescent="0.35">
      <c r="B326" s="236" t="str">
        <f>+'CLIN Detail list'!P327</f>
        <v>5.6.28    SER 7 : JFC Naples (MIR)</v>
      </c>
      <c r="C326" s="127"/>
      <c r="D326" s="126"/>
      <c r="E326" s="127"/>
      <c r="F326" s="127"/>
      <c r="G326" s="127"/>
      <c r="H326" s="158"/>
      <c r="I326" s="158"/>
      <c r="J326" s="160"/>
      <c r="K326" s="160"/>
      <c r="L326" s="233">
        <f>SUBTOTAL(9,L327:L335)</f>
        <v>0</v>
      </c>
      <c r="M326" s="179"/>
    </row>
    <row r="327" spans="2:13" x14ac:dyDescent="0.35">
      <c r="B327" s="153" t="str">
        <f>+'CLIN Detail list'!P328</f>
        <v>5.6.28.1    Pre Migration Meeting</v>
      </c>
      <c r="C327" s="121" t="s">
        <v>98</v>
      </c>
      <c r="D327" s="120" t="s">
        <v>26</v>
      </c>
      <c r="E327" s="121"/>
      <c r="F327" s="121"/>
      <c r="G327" s="121"/>
      <c r="H327" s="167"/>
      <c r="I327" s="167"/>
      <c r="J327" s="8">
        <f t="shared" ref="J327:J335" si="128">(E327*F327*H327)+(F327*G327*I327*E327)</f>
        <v>0</v>
      </c>
      <c r="K327" s="8">
        <f t="shared" ref="K327:K335" si="129">J327*$P$4</f>
        <v>0</v>
      </c>
      <c r="L327" s="8">
        <f t="shared" ref="L327:L335" si="130">K327+J327</f>
        <v>0</v>
      </c>
      <c r="M327" s="179"/>
    </row>
    <row r="328" spans="2:13" x14ac:dyDescent="0.35">
      <c r="B328" s="153" t="str">
        <f>+'CLIN Detail list'!P329</f>
        <v>5.6.28.2    Site Survey (IKM Tools)</v>
      </c>
      <c r="C328" s="121" t="s">
        <v>98</v>
      </c>
      <c r="D328" s="120" t="s">
        <v>26</v>
      </c>
      <c r="E328" s="121"/>
      <c r="F328" s="121"/>
      <c r="G328" s="121"/>
      <c r="H328" s="167"/>
      <c r="I328" s="167"/>
      <c r="J328" s="8">
        <f t="shared" si="128"/>
        <v>0</v>
      </c>
      <c r="K328" s="8">
        <f t="shared" si="129"/>
        <v>0</v>
      </c>
      <c r="L328" s="8">
        <f t="shared" si="130"/>
        <v>0</v>
      </c>
      <c r="M328" s="179"/>
    </row>
    <row r="329" spans="2:13" x14ac:dyDescent="0.35">
      <c r="B329" s="153" t="str">
        <f>+'CLIN Detail list'!P330</f>
        <v>5.6.28.3    Support Site Activation (Mission Network)</v>
      </c>
      <c r="C329" s="121" t="s">
        <v>98</v>
      </c>
      <c r="D329" s="120" t="s">
        <v>26</v>
      </c>
      <c r="E329" s="121"/>
      <c r="F329" s="121"/>
      <c r="G329" s="121"/>
      <c r="H329" s="167"/>
      <c r="I329" s="167"/>
      <c r="J329" s="8">
        <f t="shared" si="128"/>
        <v>0</v>
      </c>
      <c r="K329" s="8">
        <f t="shared" si="129"/>
        <v>0</v>
      </c>
      <c r="L329" s="8">
        <f t="shared" si="130"/>
        <v>0</v>
      </c>
      <c r="M329" s="179"/>
    </row>
    <row r="330" spans="2:13" x14ac:dyDescent="0.35">
      <c r="B330" s="153" t="str">
        <f>+'CLIN Detail list'!P331</f>
        <v xml:space="preserve">5.6.28.4    Installation </v>
      </c>
      <c r="C330" s="121" t="s">
        <v>98</v>
      </c>
      <c r="D330" s="120" t="s">
        <v>26</v>
      </c>
      <c r="E330" s="121"/>
      <c r="F330" s="121"/>
      <c r="G330" s="121"/>
      <c r="H330" s="167"/>
      <c r="I330" s="167"/>
      <c r="J330" s="8">
        <f t="shared" si="128"/>
        <v>0</v>
      </c>
      <c r="K330" s="8">
        <f t="shared" si="129"/>
        <v>0</v>
      </c>
      <c r="L330" s="8">
        <f t="shared" si="130"/>
        <v>0</v>
      </c>
      <c r="M330" s="179"/>
    </row>
    <row r="331" spans="2:13" x14ac:dyDescent="0.35">
      <c r="B331" s="153" t="str">
        <f>+'CLIN Detail list'!P332</f>
        <v>5.6.28.5    Migration Tool configuration / customization</v>
      </c>
      <c r="C331" s="121" t="s">
        <v>98</v>
      </c>
      <c r="D331" s="120" t="s">
        <v>26</v>
      </c>
      <c r="E331" s="121"/>
      <c r="F331" s="121"/>
      <c r="G331" s="121"/>
      <c r="H331" s="167"/>
      <c r="I331" s="167"/>
      <c r="J331" s="8">
        <f t="shared" si="128"/>
        <v>0</v>
      </c>
      <c r="K331" s="8">
        <f t="shared" si="129"/>
        <v>0</v>
      </c>
      <c r="L331" s="8">
        <f t="shared" si="130"/>
        <v>0</v>
      </c>
      <c r="M331" s="179"/>
    </row>
    <row r="332" spans="2:13" x14ac:dyDescent="0.35">
      <c r="B332" s="153" t="str">
        <f>+'CLIN Detail list'!P333</f>
        <v>5.6.28.6    Post Configuration Information Assurance Test</v>
      </c>
      <c r="C332" s="121" t="s">
        <v>98</v>
      </c>
      <c r="D332" s="120" t="s">
        <v>26</v>
      </c>
      <c r="E332" s="121"/>
      <c r="F332" s="121"/>
      <c r="G332" s="121"/>
      <c r="H332" s="167"/>
      <c r="I332" s="167"/>
      <c r="J332" s="8">
        <f t="shared" si="128"/>
        <v>0</v>
      </c>
      <c r="K332" s="8">
        <f t="shared" si="129"/>
        <v>0</v>
      </c>
      <c r="L332" s="8">
        <f t="shared" si="130"/>
        <v>0</v>
      </c>
      <c r="M332" s="179"/>
    </row>
    <row r="333" spans="2:13" x14ac:dyDescent="0.35">
      <c r="B333" s="153" t="str">
        <f>+'CLIN Detail list'!P334</f>
        <v>5.6.28.7    Performance Tests, Test</v>
      </c>
      <c r="C333" s="121" t="s">
        <v>98</v>
      </c>
      <c r="D333" s="120" t="s">
        <v>26</v>
      </c>
      <c r="E333" s="121"/>
      <c r="F333" s="121"/>
      <c r="G333" s="121"/>
      <c r="H333" s="167"/>
      <c r="I333" s="167"/>
      <c r="J333" s="8">
        <f t="shared" si="128"/>
        <v>0</v>
      </c>
      <c r="K333" s="8">
        <f t="shared" si="129"/>
        <v>0</v>
      </c>
      <c r="L333" s="8">
        <f t="shared" si="130"/>
        <v>0</v>
      </c>
      <c r="M333" s="179"/>
    </row>
    <row r="334" spans="2:13" x14ac:dyDescent="0.35">
      <c r="B334" s="153" t="str">
        <f>+'CLIN Detail list'!P335</f>
        <v>5.6.28.8    Site Acceptance Test</v>
      </c>
      <c r="C334" s="121" t="s">
        <v>98</v>
      </c>
      <c r="D334" s="120" t="s">
        <v>26</v>
      </c>
      <c r="E334" s="121"/>
      <c r="F334" s="121"/>
      <c r="G334" s="121"/>
      <c r="H334" s="167"/>
      <c r="I334" s="167"/>
      <c r="J334" s="8">
        <f t="shared" si="128"/>
        <v>0</v>
      </c>
      <c r="K334" s="8">
        <f t="shared" si="129"/>
        <v>0</v>
      </c>
      <c r="L334" s="8">
        <f t="shared" si="130"/>
        <v>0</v>
      </c>
      <c r="M334" s="179"/>
    </row>
    <row r="335" spans="2:13" x14ac:dyDescent="0.35">
      <c r="B335" s="153" t="str">
        <f>+'CLIN Detail list'!P336</f>
        <v>5.6.28.9    Implementation on Training</v>
      </c>
      <c r="C335" s="121" t="s">
        <v>98</v>
      </c>
      <c r="D335" s="120" t="s">
        <v>26</v>
      </c>
      <c r="E335" s="121"/>
      <c r="F335" s="121"/>
      <c r="G335" s="121"/>
      <c r="H335" s="167"/>
      <c r="I335" s="167"/>
      <c r="J335" s="8">
        <f t="shared" si="128"/>
        <v>0</v>
      </c>
      <c r="K335" s="8">
        <f t="shared" si="129"/>
        <v>0</v>
      </c>
      <c r="L335" s="8">
        <f t="shared" si="130"/>
        <v>0</v>
      </c>
      <c r="M335" s="179"/>
    </row>
    <row r="336" spans="2:13" x14ac:dyDescent="0.35">
      <c r="B336" s="236" t="str">
        <f>+'CLIN Detail list'!P337</f>
        <v>5.6.29    SER 18 : JFTC Bydgoszcz (x2 for 2 Training Networks)</v>
      </c>
      <c r="C336" s="127"/>
      <c r="D336" s="126"/>
      <c r="E336" s="127"/>
      <c r="F336" s="127"/>
      <c r="G336" s="127"/>
      <c r="H336" s="158"/>
      <c r="I336" s="158"/>
      <c r="J336" s="160"/>
      <c r="K336" s="160"/>
      <c r="L336" s="233">
        <f>SUBTOTAL(9,L337:L345)</f>
        <v>0</v>
      </c>
      <c r="M336" s="179"/>
    </row>
    <row r="337" spans="2:13" x14ac:dyDescent="0.35">
      <c r="B337" s="153" t="str">
        <f>+'CLIN Detail list'!P338</f>
        <v>5.6.29.1    Pre Migration Meeting</v>
      </c>
      <c r="C337" s="121" t="s">
        <v>98</v>
      </c>
      <c r="D337" s="120" t="s">
        <v>26</v>
      </c>
      <c r="E337" s="121"/>
      <c r="F337" s="121"/>
      <c r="G337" s="121"/>
      <c r="H337" s="167"/>
      <c r="I337" s="167"/>
      <c r="J337" s="8">
        <f t="shared" ref="J337" si="131">(E337*F337*H337)+(F337*G337*I337*E337)</f>
        <v>0</v>
      </c>
      <c r="K337" s="8">
        <f t="shared" ref="K337" si="132">J337*$P$4</f>
        <v>0</v>
      </c>
      <c r="L337" s="8">
        <f t="shared" ref="L337:L345" si="133">K337+J337</f>
        <v>0</v>
      </c>
      <c r="M337" s="179"/>
    </row>
    <row r="338" spans="2:13" x14ac:dyDescent="0.35">
      <c r="B338" s="153" t="str">
        <f>+'CLIN Detail list'!P339</f>
        <v>5.6.29.2    Site Survey (IKM Tools)</v>
      </c>
      <c r="C338" s="121" t="s">
        <v>98</v>
      </c>
      <c r="D338" s="120" t="s">
        <v>26</v>
      </c>
      <c r="E338" s="121"/>
      <c r="F338" s="121"/>
      <c r="G338" s="121"/>
      <c r="H338" s="167"/>
      <c r="I338" s="167"/>
      <c r="J338" s="8">
        <f t="shared" ref="J338:J348" si="134">(E338*F338*H338)+(F338*G338*I338*E338)</f>
        <v>0</v>
      </c>
      <c r="K338" s="8">
        <f t="shared" ref="K338:K348" si="135">J338*$P$4</f>
        <v>0</v>
      </c>
      <c r="L338" s="8">
        <f t="shared" si="133"/>
        <v>0</v>
      </c>
      <c r="M338" s="179"/>
    </row>
    <row r="339" spans="2:13" x14ac:dyDescent="0.35">
      <c r="B339" s="153" t="str">
        <f>+'CLIN Detail list'!P340</f>
        <v>5.6.29.3    Support Site Activation (Training Network)</v>
      </c>
      <c r="C339" s="121" t="s">
        <v>98</v>
      </c>
      <c r="D339" s="120" t="s">
        <v>26</v>
      </c>
      <c r="E339" s="121"/>
      <c r="F339" s="121"/>
      <c r="G339" s="121"/>
      <c r="H339" s="167"/>
      <c r="I339" s="167"/>
      <c r="J339" s="8">
        <f t="shared" si="134"/>
        <v>0</v>
      </c>
      <c r="K339" s="8">
        <f t="shared" si="135"/>
        <v>0</v>
      </c>
      <c r="L339" s="8">
        <f t="shared" si="133"/>
        <v>0</v>
      </c>
      <c r="M339" s="179"/>
    </row>
    <row r="340" spans="2:13" x14ac:dyDescent="0.35">
      <c r="B340" s="153" t="str">
        <f>+'CLIN Detail list'!P341</f>
        <v xml:space="preserve">5.6.29.4    Installation </v>
      </c>
      <c r="C340" s="121" t="s">
        <v>98</v>
      </c>
      <c r="D340" s="120" t="s">
        <v>26</v>
      </c>
      <c r="E340" s="121"/>
      <c r="F340" s="121"/>
      <c r="G340" s="121"/>
      <c r="H340" s="167"/>
      <c r="I340" s="167"/>
      <c r="J340" s="8">
        <f t="shared" si="134"/>
        <v>0</v>
      </c>
      <c r="K340" s="8">
        <f t="shared" si="135"/>
        <v>0</v>
      </c>
      <c r="L340" s="8">
        <f t="shared" si="133"/>
        <v>0</v>
      </c>
      <c r="M340" s="179"/>
    </row>
    <row r="341" spans="2:13" x14ac:dyDescent="0.35">
      <c r="B341" s="153" t="str">
        <f>+'CLIN Detail list'!P342</f>
        <v>5.6.29.5    Migration Tool configuration / customization</v>
      </c>
      <c r="C341" s="121" t="s">
        <v>98</v>
      </c>
      <c r="D341" s="120" t="s">
        <v>26</v>
      </c>
      <c r="E341" s="121"/>
      <c r="F341" s="121"/>
      <c r="G341" s="121"/>
      <c r="H341" s="167"/>
      <c r="I341" s="167"/>
      <c r="J341" s="8">
        <f t="shared" si="134"/>
        <v>0</v>
      </c>
      <c r="K341" s="8">
        <f t="shared" si="135"/>
        <v>0</v>
      </c>
      <c r="L341" s="8">
        <f t="shared" si="133"/>
        <v>0</v>
      </c>
      <c r="M341" s="179"/>
    </row>
    <row r="342" spans="2:13" x14ac:dyDescent="0.35">
      <c r="B342" s="153" t="str">
        <f>+'CLIN Detail list'!P343</f>
        <v xml:space="preserve">5.6.29.6    Data Migration </v>
      </c>
      <c r="C342" s="121" t="s">
        <v>98</v>
      </c>
      <c r="D342" s="120" t="s">
        <v>26</v>
      </c>
      <c r="E342" s="121"/>
      <c r="F342" s="121"/>
      <c r="G342" s="121"/>
      <c r="H342" s="167"/>
      <c r="I342" s="167"/>
      <c r="J342" s="8">
        <f t="shared" si="134"/>
        <v>0</v>
      </c>
      <c r="K342" s="8">
        <f t="shared" si="135"/>
        <v>0</v>
      </c>
      <c r="L342" s="8">
        <f t="shared" si="133"/>
        <v>0</v>
      </c>
      <c r="M342" s="179"/>
    </row>
    <row r="343" spans="2:13" x14ac:dyDescent="0.35">
      <c r="B343" s="153" t="str">
        <f>+'CLIN Detail list'!P344</f>
        <v>5.6.29.7    Post Migration Information Assurance Test</v>
      </c>
      <c r="C343" s="121" t="s">
        <v>98</v>
      </c>
      <c r="D343" s="120" t="s">
        <v>26</v>
      </c>
      <c r="E343" s="121"/>
      <c r="F343" s="121"/>
      <c r="G343" s="121"/>
      <c r="H343" s="167"/>
      <c r="I343" s="167"/>
      <c r="J343" s="8">
        <f t="shared" si="134"/>
        <v>0</v>
      </c>
      <c r="K343" s="8">
        <f t="shared" si="135"/>
        <v>0</v>
      </c>
      <c r="L343" s="8">
        <f t="shared" si="133"/>
        <v>0</v>
      </c>
      <c r="M343" s="179"/>
    </row>
    <row r="344" spans="2:13" x14ac:dyDescent="0.35">
      <c r="B344" s="153" t="str">
        <f>+'CLIN Detail list'!P345</f>
        <v>5.6.29.8    Performance Tests, Test</v>
      </c>
      <c r="C344" s="121" t="s">
        <v>98</v>
      </c>
      <c r="D344" s="120" t="s">
        <v>26</v>
      </c>
      <c r="E344" s="121"/>
      <c r="F344" s="121"/>
      <c r="G344" s="121"/>
      <c r="H344" s="167"/>
      <c r="I344" s="167"/>
      <c r="J344" s="8">
        <f t="shared" si="134"/>
        <v>0</v>
      </c>
      <c r="K344" s="8">
        <f t="shared" si="135"/>
        <v>0</v>
      </c>
      <c r="L344" s="8">
        <f t="shared" si="133"/>
        <v>0</v>
      </c>
      <c r="M344" s="179"/>
    </row>
    <row r="345" spans="2:13" x14ac:dyDescent="0.35">
      <c r="B345" s="153" t="str">
        <f>+'CLIN Detail list'!P346</f>
        <v>5.6.29.9    Site Acceptance Test</v>
      </c>
      <c r="C345" s="121" t="s">
        <v>98</v>
      </c>
      <c r="D345" s="120" t="s">
        <v>26</v>
      </c>
      <c r="E345" s="121"/>
      <c r="F345" s="121"/>
      <c r="G345" s="121"/>
      <c r="H345" s="167"/>
      <c r="I345" s="167"/>
      <c r="J345" s="8">
        <f t="shared" si="134"/>
        <v>0</v>
      </c>
      <c r="K345" s="8">
        <f t="shared" si="135"/>
        <v>0</v>
      </c>
      <c r="L345" s="8">
        <f t="shared" si="133"/>
        <v>0</v>
      </c>
      <c r="M345" s="179"/>
    </row>
    <row r="346" spans="2:13" x14ac:dyDescent="0.35">
      <c r="B346" s="236" t="str">
        <f>+'CLIN Detail list'!P347</f>
        <v>5.6.30    SER 19 : JWC Stavanger (x2 for 2 Training Networks)</v>
      </c>
      <c r="C346" s="127"/>
      <c r="D346" s="126"/>
      <c r="E346" s="127"/>
      <c r="F346" s="127"/>
      <c r="G346" s="127"/>
      <c r="H346" s="158"/>
      <c r="I346" s="158"/>
      <c r="J346" s="160"/>
      <c r="K346" s="160"/>
      <c r="L346" s="233">
        <f>SUBTOTAL(9,L347:L355)</f>
        <v>0</v>
      </c>
      <c r="M346" s="179"/>
    </row>
    <row r="347" spans="2:13" x14ac:dyDescent="0.35">
      <c r="B347" s="153" t="str">
        <f>+'CLIN Detail list'!P348</f>
        <v>5.6.30.1    Pre Migration Meeting</v>
      </c>
      <c r="C347" s="121" t="s">
        <v>98</v>
      </c>
      <c r="D347" s="120" t="s">
        <v>26</v>
      </c>
      <c r="E347" s="121"/>
      <c r="F347" s="121"/>
      <c r="G347" s="121"/>
      <c r="H347" s="167"/>
      <c r="I347" s="167"/>
      <c r="J347" s="8">
        <f t="shared" si="134"/>
        <v>0</v>
      </c>
      <c r="K347" s="8">
        <f t="shared" si="135"/>
        <v>0</v>
      </c>
      <c r="L347" s="8">
        <f t="shared" ref="L347:L355" si="136">K347+J347</f>
        <v>0</v>
      </c>
      <c r="M347" s="179"/>
    </row>
    <row r="348" spans="2:13" x14ac:dyDescent="0.35">
      <c r="B348" s="153" t="str">
        <f>+'CLIN Detail list'!P349</f>
        <v>5.6.30.2    Site Survey (IKM Tools)</v>
      </c>
      <c r="C348" s="121" t="s">
        <v>98</v>
      </c>
      <c r="D348" s="120" t="s">
        <v>26</v>
      </c>
      <c r="E348" s="121"/>
      <c r="F348" s="121"/>
      <c r="G348" s="121"/>
      <c r="H348" s="167"/>
      <c r="I348" s="167"/>
      <c r="J348" s="8">
        <f t="shared" si="134"/>
        <v>0</v>
      </c>
      <c r="K348" s="8">
        <f t="shared" si="135"/>
        <v>0</v>
      </c>
      <c r="L348" s="8">
        <f t="shared" si="136"/>
        <v>0</v>
      </c>
      <c r="M348" s="179"/>
    </row>
    <row r="349" spans="2:13" x14ac:dyDescent="0.35">
      <c r="B349" s="153" t="str">
        <f>+'CLIN Detail list'!P350</f>
        <v>5.6.30.3    Support Site Activation (Training Network)</v>
      </c>
      <c r="C349" s="121" t="s">
        <v>98</v>
      </c>
      <c r="D349" s="120" t="s">
        <v>26</v>
      </c>
      <c r="E349" s="121"/>
      <c r="F349" s="121"/>
      <c r="G349" s="121"/>
      <c r="H349" s="167"/>
      <c r="I349" s="167"/>
      <c r="J349" s="8">
        <f t="shared" ref="J349:J357" si="137">(E349*F349*H349)+(F349*G349*I349*E349)</f>
        <v>0</v>
      </c>
      <c r="K349" s="8">
        <f t="shared" ref="K349:K357" si="138">J349*$P$4</f>
        <v>0</v>
      </c>
      <c r="L349" s="8">
        <f t="shared" si="136"/>
        <v>0</v>
      </c>
      <c r="M349" s="179"/>
    </row>
    <row r="350" spans="2:13" x14ac:dyDescent="0.35">
      <c r="B350" s="153" t="str">
        <f>+'CLIN Detail list'!P351</f>
        <v xml:space="preserve">5.6.30.4    Installation </v>
      </c>
      <c r="C350" s="121" t="s">
        <v>98</v>
      </c>
      <c r="D350" s="120" t="s">
        <v>26</v>
      </c>
      <c r="E350" s="121"/>
      <c r="F350" s="121"/>
      <c r="G350" s="121"/>
      <c r="H350" s="167"/>
      <c r="I350" s="167"/>
      <c r="J350" s="8">
        <f t="shared" si="137"/>
        <v>0</v>
      </c>
      <c r="K350" s="8">
        <f t="shared" si="138"/>
        <v>0</v>
      </c>
      <c r="L350" s="8">
        <f t="shared" si="136"/>
        <v>0</v>
      </c>
      <c r="M350" s="179"/>
    </row>
    <row r="351" spans="2:13" x14ac:dyDescent="0.35">
      <c r="B351" s="153" t="str">
        <f>+'CLIN Detail list'!P352</f>
        <v>5.6.30.5    Migration Tool configuration / customization</v>
      </c>
      <c r="C351" s="121" t="s">
        <v>98</v>
      </c>
      <c r="D351" s="120" t="s">
        <v>26</v>
      </c>
      <c r="E351" s="121"/>
      <c r="F351" s="121"/>
      <c r="G351" s="121"/>
      <c r="H351" s="167"/>
      <c r="I351" s="167"/>
      <c r="J351" s="8">
        <f t="shared" si="137"/>
        <v>0</v>
      </c>
      <c r="K351" s="8">
        <f t="shared" si="138"/>
        <v>0</v>
      </c>
      <c r="L351" s="8">
        <f t="shared" si="136"/>
        <v>0</v>
      </c>
      <c r="M351" s="179"/>
    </row>
    <row r="352" spans="2:13" x14ac:dyDescent="0.35">
      <c r="B352" s="153" t="str">
        <f>+'CLIN Detail list'!P353</f>
        <v xml:space="preserve">5.6.30.6    Data Migration </v>
      </c>
      <c r="C352" s="121" t="s">
        <v>98</v>
      </c>
      <c r="D352" s="120" t="s">
        <v>26</v>
      </c>
      <c r="E352" s="121"/>
      <c r="F352" s="121"/>
      <c r="G352" s="121"/>
      <c r="H352" s="167"/>
      <c r="I352" s="167"/>
      <c r="J352" s="8">
        <f t="shared" si="137"/>
        <v>0</v>
      </c>
      <c r="K352" s="8">
        <f t="shared" si="138"/>
        <v>0</v>
      </c>
      <c r="L352" s="8">
        <f t="shared" si="136"/>
        <v>0</v>
      </c>
      <c r="M352" s="179"/>
    </row>
    <row r="353" spans="2:13" x14ac:dyDescent="0.35">
      <c r="B353" s="153" t="str">
        <f>+'CLIN Detail list'!P354</f>
        <v>5.6.30.7    Post Migration Information Assurance Test</v>
      </c>
      <c r="C353" s="121" t="s">
        <v>98</v>
      </c>
      <c r="D353" s="120" t="s">
        <v>26</v>
      </c>
      <c r="E353" s="121"/>
      <c r="F353" s="121"/>
      <c r="G353" s="121"/>
      <c r="H353" s="167"/>
      <c r="I353" s="167"/>
      <c r="J353" s="8">
        <f t="shared" si="137"/>
        <v>0</v>
      </c>
      <c r="K353" s="8">
        <f t="shared" si="138"/>
        <v>0</v>
      </c>
      <c r="L353" s="8">
        <f t="shared" si="136"/>
        <v>0</v>
      </c>
      <c r="M353" s="179"/>
    </row>
    <row r="354" spans="2:13" x14ac:dyDescent="0.35">
      <c r="B354" s="153" t="str">
        <f>+'CLIN Detail list'!P355</f>
        <v>5.6.30.8    Performance Tests, Test</v>
      </c>
      <c r="C354" s="121" t="s">
        <v>98</v>
      </c>
      <c r="D354" s="120" t="s">
        <v>26</v>
      </c>
      <c r="E354" s="121"/>
      <c r="F354" s="121"/>
      <c r="G354" s="121"/>
      <c r="H354" s="167"/>
      <c r="I354" s="167"/>
      <c r="J354" s="8">
        <f t="shared" si="137"/>
        <v>0</v>
      </c>
      <c r="K354" s="8">
        <f t="shared" si="138"/>
        <v>0</v>
      </c>
      <c r="L354" s="8">
        <f t="shared" si="136"/>
        <v>0</v>
      </c>
      <c r="M354" s="179"/>
    </row>
    <row r="355" spans="2:13" x14ac:dyDescent="0.35">
      <c r="B355" s="153" t="str">
        <f>+'CLIN Detail list'!P356</f>
        <v>5.6.30.9    Site Acceptance Test</v>
      </c>
      <c r="C355" s="121" t="s">
        <v>98</v>
      </c>
      <c r="D355" s="120" t="s">
        <v>26</v>
      </c>
      <c r="E355" s="121"/>
      <c r="F355" s="121"/>
      <c r="G355" s="121"/>
      <c r="H355" s="167"/>
      <c r="I355" s="167"/>
      <c r="J355" s="8">
        <f t="shared" si="137"/>
        <v>0</v>
      </c>
      <c r="K355" s="8">
        <f t="shared" si="138"/>
        <v>0</v>
      </c>
      <c r="L355" s="8">
        <f t="shared" si="136"/>
        <v>0</v>
      </c>
      <c r="M355" s="179"/>
    </row>
    <row r="356" spans="2:13" x14ac:dyDescent="0.35">
      <c r="B356" s="236" t="str">
        <f>+'CLIN Detail list'!P357</f>
        <v>5.6.31    SER 27 : SHAPE Mons (Training)</v>
      </c>
      <c r="C356" s="127"/>
      <c r="D356" s="126"/>
      <c r="E356" s="127"/>
      <c r="F356" s="127"/>
      <c r="G356" s="127"/>
      <c r="H356" s="158"/>
      <c r="I356" s="158"/>
      <c r="J356" s="160"/>
      <c r="K356" s="160"/>
      <c r="L356" s="233">
        <f>SUBTOTAL(9,L357:L364)</f>
        <v>0</v>
      </c>
      <c r="M356" s="179"/>
    </row>
    <row r="357" spans="2:13" x14ac:dyDescent="0.35">
      <c r="B357" s="153" t="str">
        <f>+'CLIN Detail list'!P358</f>
        <v xml:space="preserve">5.6.31.1    Pre Migration Meeting </v>
      </c>
      <c r="C357" s="121" t="s">
        <v>98</v>
      </c>
      <c r="D357" s="120" t="s">
        <v>26</v>
      </c>
      <c r="E357" s="121"/>
      <c r="F357" s="121"/>
      <c r="G357" s="121"/>
      <c r="H357" s="167"/>
      <c r="I357" s="167"/>
      <c r="J357" s="8">
        <f t="shared" si="137"/>
        <v>0</v>
      </c>
      <c r="K357" s="8">
        <f t="shared" si="138"/>
        <v>0</v>
      </c>
      <c r="L357" s="8">
        <f t="shared" ref="L357:L364" si="139">K357+J357</f>
        <v>0</v>
      </c>
      <c r="M357" s="179"/>
    </row>
    <row r="358" spans="2:13" x14ac:dyDescent="0.35">
      <c r="B358" s="153" t="str">
        <f>+'CLIN Detail list'!P359</f>
        <v>5.6.31.2    Site Survey (IKM Tools)</v>
      </c>
      <c r="C358" s="121" t="s">
        <v>98</v>
      </c>
      <c r="D358" s="120" t="s">
        <v>26</v>
      </c>
      <c r="E358" s="121"/>
      <c r="F358" s="121"/>
      <c r="G358" s="121"/>
      <c r="H358" s="167"/>
      <c r="I358" s="167"/>
      <c r="J358" s="8">
        <f t="shared" ref="J358:J364" si="140">(E358*F358*H358)+(F358*G358*I358*E358)</f>
        <v>0</v>
      </c>
      <c r="K358" s="8">
        <f t="shared" ref="K358:K364" si="141">J358*$P$4</f>
        <v>0</v>
      </c>
      <c r="L358" s="8">
        <f t="shared" si="139"/>
        <v>0</v>
      </c>
      <c r="M358" s="179"/>
    </row>
    <row r="359" spans="2:13" x14ac:dyDescent="0.35">
      <c r="B359" s="153" t="str">
        <f>+'CLIN Detail list'!P360</f>
        <v xml:space="preserve">5.6.31.3    Installation </v>
      </c>
      <c r="C359" s="121" t="s">
        <v>98</v>
      </c>
      <c r="D359" s="120" t="s">
        <v>26</v>
      </c>
      <c r="E359" s="121"/>
      <c r="F359" s="121"/>
      <c r="G359" s="121"/>
      <c r="H359" s="167"/>
      <c r="I359" s="167"/>
      <c r="J359" s="8">
        <f t="shared" si="140"/>
        <v>0</v>
      </c>
      <c r="K359" s="8">
        <f t="shared" si="141"/>
        <v>0</v>
      </c>
      <c r="L359" s="8">
        <f t="shared" si="139"/>
        <v>0</v>
      </c>
      <c r="M359" s="179"/>
    </row>
    <row r="360" spans="2:13" x14ac:dyDescent="0.35">
      <c r="B360" s="153" t="str">
        <f>+'CLIN Detail list'!P361</f>
        <v>5.6.31.4    Migration Tool configuration / customization</v>
      </c>
      <c r="C360" s="121" t="s">
        <v>98</v>
      </c>
      <c r="D360" s="120" t="s">
        <v>26</v>
      </c>
      <c r="E360" s="121"/>
      <c r="F360" s="121"/>
      <c r="G360" s="121"/>
      <c r="H360" s="167"/>
      <c r="I360" s="167"/>
      <c r="J360" s="8">
        <f t="shared" si="140"/>
        <v>0</v>
      </c>
      <c r="K360" s="8">
        <f t="shared" si="141"/>
        <v>0</v>
      </c>
      <c r="L360" s="8">
        <f t="shared" si="139"/>
        <v>0</v>
      </c>
      <c r="M360" s="179"/>
    </row>
    <row r="361" spans="2:13" x14ac:dyDescent="0.35">
      <c r="B361" s="153" t="str">
        <f>+'CLIN Detail list'!P362</f>
        <v xml:space="preserve">5.6.31.5    Data Migration </v>
      </c>
      <c r="C361" s="121" t="s">
        <v>98</v>
      </c>
      <c r="D361" s="120" t="s">
        <v>26</v>
      </c>
      <c r="E361" s="121"/>
      <c r="F361" s="121"/>
      <c r="G361" s="121"/>
      <c r="H361" s="167"/>
      <c r="I361" s="167"/>
      <c r="J361" s="8">
        <f t="shared" si="140"/>
        <v>0</v>
      </c>
      <c r="K361" s="8">
        <f t="shared" si="141"/>
        <v>0</v>
      </c>
      <c r="L361" s="8">
        <f t="shared" si="139"/>
        <v>0</v>
      </c>
      <c r="M361" s="179"/>
    </row>
    <row r="362" spans="2:13" x14ac:dyDescent="0.35">
      <c r="B362" s="153" t="str">
        <f>+'CLIN Detail list'!P363</f>
        <v>5.6.31.6    Post Migration Information Assurance Test</v>
      </c>
      <c r="C362" s="121" t="s">
        <v>98</v>
      </c>
      <c r="D362" s="120" t="s">
        <v>26</v>
      </c>
      <c r="E362" s="121"/>
      <c r="F362" s="121"/>
      <c r="G362" s="121"/>
      <c r="H362" s="167"/>
      <c r="I362" s="167"/>
      <c r="J362" s="8">
        <f t="shared" si="140"/>
        <v>0</v>
      </c>
      <c r="K362" s="8">
        <f t="shared" si="141"/>
        <v>0</v>
      </c>
      <c r="L362" s="8">
        <f t="shared" si="139"/>
        <v>0</v>
      </c>
      <c r="M362" s="179"/>
    </row>
    <row r="363" spans="2:13" x14ac:dyDescent="0.35">
      <c r="B363" s="153" t="str">
        <f>+'CLIN Detail list'!P364</f>
        <v>5.6.31.7    Performance Tests, Test</v>
      </c>
      <c r="C363" s="121" t="s">
        <v>98</v>
      </c>
      <c r="D363" s="120" t="s">
        <v>26</v>
      </c>
      <c r="E363" s="121"/>
      <c r="F363" s="121"/>
      <c r="G363" s="121"/>
      <c r="H363" s="167"/>
      <c r="I363" s="167"/>
      <c r="J363" s="8">
        <f t="shared" si="140"/>
        <v>0</v>
      </c>
      <c r="K363" s="8">
        <f t="shared" si="141"/>
        <v>0</v>
      </c>
      <c r="L363" s="8">
        <f t="shared" si="139"/>
        <v>0</v>
      </c>
      <c r="M363" s="179"/>
    </row>
    <row r="364" spans="2:13" x14ac:dyDescent="0.35">
      <c r="B364" s="153" t="str">
        <f>+'CLIN Detail list'!P365</f>
        <v>5.6.31.8    Site Acceptance Test</v>
      </c>
      <c r="C364" s="121" t="s">
        <v>98</v>
      </c>
      <c r="D364" s="120" t="s">
        <v>26</v>
      </c>
      <c r="E364" s="121"/>
      <c r="F364" s="121"/>
      <c r="G364" s="121"/>
      <c r="H364" s="167"/>
      <c r="I364" s="167"/>
      <c r="J364" s="8">
        <f t="shared" si="140"/>
        <v>0</v>
      </c>
      <c r="K364" s="8">
        <f t="shared" si="141"/>
        <v>0</v>
      </c>
      <c r="L364" s="8">
        <f t="shared" si="139"/>
        <v>0</v>
      </c>
      <c r="M364" s="179"/>
    </row>
    <row r="365" spans="2:13" x14ac:dyDescent="0.35">
      <c r="B365" s="236" t="str">
        <f>+'CLIN Detail list'!P366</f>
        <v>5.7    Security Evaluation</v>
      </c>
      <c r="C365" s="127"/>
      <c r="D365" s="126"/>
      <c r="E365" s="127"/>
      <c r="F365" s="127"/>
      <c r="G365" s="127"/>
      <c r="H365" s="158"/>
      <c r="I365" s="158"/>
      <c r="J365" s="160"/>
      <c r="K365" s="160"/>
      <c r="L365" s="233">
        <f>SUBTOTAL(9,L366:L369)</f>
        <v>0</v>
      </c>
      <c r="M365" s="179"/>
    </row>
    <row r="366" spans="2:13" x14ac:dyDescent="0.35">
      <c r="B366" s="153" t="str">
        <f>+'CLIN Detail list'!P367</f>
        <v>5.7.1    Security Risk Assessment (SRA)</v>
      </c>
      <c r="C366" s="121" t="s">
        <v>98</v>
      </c>
      <c r="D366" s="120" t="s">
        <v>26</v>
      </c>
      <c r="E366" s="121"/>
      <c r="F366" s="121"/>
      <c r="G366" s="121"/>
      <c r="H366" s="167"/>
      <c r="I366" s="167"/>
      <c r="J366" s="8">
        <f t="shared" ref="J366:J369" si="142">(E366*F366*H366)+(F366*G366*I366*E366)</f>
        <v>0</v>
      </c>
      <c r="K366" s="8">
        <f t="shared" ref="K366:K369" si="143">J366*$P$4</f>
        <v>0</v>
      </c>
      <c r="L366" s="8">
        <f t="shared" ref="L366:L369" si="144">K366+J366</f>
        <v>0</v>
      </c>
      <c r="M366" s="179"/>
    </row>
    <row r="367" spans="2:13" x14ac:dyDescent="0.35">
      <c r="B367" s="153" t="str">
        <f>+'CLIN Detail list'!P368</f>
        <v>5.7.2    Security Test and Verification Plan (STVP)</v>
      </c>
      <c r="C367" s="121" t="s">
        <v>98</v>
      </c>
      <c r="D367" s="120" t="s">
        <v>26</v>
      </c>
      <c r="E367" s="121"/>
      <c r="F367" s="121"/>
      <c r="G367" s="121"/>
      <c r="H367" s="167"/>
      <c r="I367" s="167"/>
      <c r="J367" s="8">
        <f t="shared" si="142"/>
        <v>0</v>
      </c>
      <c r="K367" s="8">
        <f t="shared" si="143"/>
        <v>0</v>
      </c>
      <c r="L367" s="8">
        <f t="shared" si="144"/>
        <v>0</v>
      </c>
      <c r="M367" s="179"/>
    </row>
    <row r="368" spans="2:13" x14ac:dyDescent="0.35">
      <c r="B368" s="153" t="str">
        <f>+'CLIN Detail list'!P369</f>
        <v>5.7.3    Security Test Report (STR)</v>
      </c>
      <c r="C368" s="121" t="s">
        <v>98</v>
      </c>
      <c r="D368" s="120" t="s">
        <v>26</v>
      </c>
      <c r="E368" s="121"/>
      <c r="F368" s="121"/>
      <c r="G368" s="121"/>
      <c r="H368" s="167"/>
      <c r="I368" s="167"/>
      <c r="J368" s="8">
        <f t="shared" si="142"/>
        <v>0</v>
      </c>
      <c r="K368" s="8">
        <f t="shared" si="143"/>
        <v>0</v>
      </c>
      <c r="L368" s="8">
        <f t="shared" si="144"/>
        <v>0</v>
      </c>
      <c r="M368" s="179"/>
    </row>
    <row r="369" spans="2:13" x14ac:dyDescent="0.35">
      <c r="B369" s="153" t="str">
        <f>+'CLIN Detail list'!P370</f>
        <v>5.7.4    Security Mechanisms to be implemented</v>
      </c>
      <c r="C369" s="121" t="s">
        <v>98</v>
      </c>
      <c r="D369" s="120" t="s">
        <v>26</v>
      </c>
      <c r="E369" s="121"/>
      <c r="F369" s="121"/>
      <c r="G369" s="121"/>
      <c r="H369" s="167"/>
      <c r="I369" s="167"/>
      <c r="J369" s="8">
        <f t="shared" si="142"/>
        <v>0</v>
      </c>
      <c r="K369" s="8">
        <f t="shared" si="143"/>
        <v>0</v>
      </c>
      <c r="L369" s="8">
        <f t="shared" si="144"/>
        <v>0</v>
      </c>
      <c r="M369" s="179"/>
    </row>
    <row r="370" spans="2:13" x14ac:dyDescent="0.35">
      <c r="B370" s="236" t="str">
        <f>+'CLIN Detail list'!P371</f>
        <v>5.8    ILS</v>
      </c>
      <c r="C370" s="127"/>
      <c r="D370" s="126"/>
      <c r="E370" s="127"/>
      <c r="F370" s="127"/>
      <c r="G370" s="127"/>
      <c r="H370" s="158"/>
      <c r="I370" s="158"/>
      <c r="J370" s="160"/>
      <c r="K370" s="160"/>
      <c r="L370" s="233">
        <f>SUBTOTAL(9,L371:L373)</f>
        <v>0</v>
      </c>
      <c r="M370" s="179"/>
    </row>
    <row r="371" spans="2:13" x14ac:dyDescent="0.35">
      <c r="B371" s="153" t="str">
        <f>+'CLIN Detail list'!P372</f>
        <v>5.8.1    Integrated Logistics Support Plan (ILSP) +</v>
      </c>
      <c r="C371" s="121" t="s">
        <v>98</v>
      </c>
      <c r="D371" s="120" t="s">
        <v>26</v>
      </c>
      <c r="E371" s="121"/>
      <c r="F371" s="121"/>
      <c r="G371" s="121"/>
      <c r="H371" s="167"/>
      <c r="I371" s="167"/>
      <c r="J371" s="8">
        <f t="shared" ref="J371:J380" si="145">(E371*F371*H371)+(F371*G371*I371*E371)</f>
        <v>0</v>
      </c>
      <c r="K371" s="8">
        <f t="shared" ref="K371:K380" si="146">J371*$P$4</f>
        <v>0</v>
      </c>
      <c r="L371" s="8">
        <f t="shared" ref="L371:L373" si="147">K371+J371</f>
        <v>0</v>
      </c>
      <c r="M371" s="179"/>
    </row>
    <row r="372" spans="2:13" x14ac:dyDescent="0.35">
      <c r="B372" s="153" t="str">
        <f>+'CLIN Detail list'!P373</f>
        <v>5.8.2    Maintenance and Support Concept</v>
      </c>
      <c r="C372" s="121" t="s">
        <v>98</v>
      </c>
      <c r="D372" s="120" t="s">
        <v>26</v>
      </c>
      <c r="E372" s="121"/>
      <c r="F372" s="121"/>
      <c r="G372" s="121"/>
      <c r="H372" s="167"/>
      <c r="I372" s="167"/>
      <c r="J372" s="8">
        <f t="shared" si="145"/>
        <v>0</v>
      </c>
      <c r="K372" s="8">
        <f t="shared" si="146"/>
        <v>0</v>
      </c>
      <c r="L372" s="8">
        <f t="shared" si="147"/>
        <v>0</v>
      </c>
      <c r="M372" s="179"/>
    </row>
    <row r="373" spans="2:13" x14ac:dyDescent="0.35">
      <c r="B373" s="153" t="str">
        <f>+'CLIN Detail list'!P374</f>
        <v>5.8.3    Supply Support</v>
      </c>
      <c r="C373" s="121" t="s">
        <v>98</v>
      </c>
      <c r="D373" s="120" t="s">
        <v>26</v>
      </c>
      <c r="E373" s="121"/>
      <c r="F373" s="121"/>
      <c r="G373" s="121"/>
      <c r="H373" s="167"/>
      <c r="I373" s="167"/>
      <c r="J373" s="8">
        <f t="shared" si="145"/>
        <v>0</v>
      </c>
      <c r="K373" s="8">
        <f t="shared" si="146"/>
        <v>0</v>
      </c>
      <c r="L373" s="8">
        <f t="shared" si="147"/>
        <v>0</v>
      </c>
      <c r="M373" s="179"/>
    </row>
    <row r="374" spans="2:13" x14ac:dyDescent="0.35">
      <c r="B374" s="236" t="str">
        <f>+'CLIN Detail list'!P375</f>
        <v>5.9    Technical Documentation</v>
      </c>
      <c r="C374" s="127"/>
      <c r="D374" s="126"/>
      <c r="E374" s="127"/>
      <c r="F374" s="127"/>
      <c r="G374" s="127"/>
      <c r="H374" s="158"/>
      <c r="I374" s="158"/>
      <c r="J374" s="160"/>
      <c r="K374" s="160"/>
      <c r="L374" s="233">
        <f>SUBTOTAL(9,L375:L388)</f>
        <v>0</v>
      </c>
      <c r="M374" s="179"/>
    </row>
    <row r="375" spans="2:13" x14ac:dyDescent="0.35">
      <c r="B375" s="153" t="str">
        <f>+'CLIN Detail list'!P376</f>
        <v>5.9.1    User and Administrator Guides</v>
      </c>
      <c r="C375" s="121" t="s">
        <v>98</v>
      </c>
      <c r="D375" s="120" t="s">
        <v>26</v>
      </c>
      <c r="E375" s="121"/>
      <c r="F375" s="121"/>
      <c r="G375" s="121"/>
      <c r="H375" s="167"/>
      <c r="I375" s="167"/>
      <c r="J375" s="8">
        <f t="shared" si="145"/>
        <v>0</v>
      </c>
      <c r="K375" s="8">
        <f t="shared" si="146"/>
        <v>0</v>
      </c>
      <c r="L375" s="8">
        <f t="shared" ref="L375:L417" si="148">K375+J375</f>
        <v>0</v>
      </c>
      <c r="M375" s="179"/>
    </row>
    <row r="376" spans="2:13" x14ac:dyDescent="0.35">
      <c r="B376" s="153" t="str">
        <f>+'CLIN Detail list'!P377</f>
        <v>5.9.2    Maintenance Manuals (including admin and platform manuals)</v>
      </c>
      <c r="C376" s="121" t="s">
        <v>98</v>
      </c>
      <c r="D376" s="120" t="s">
        <v>26</v>
      </c>
      <c r="E376" s="121"/>
      <c r="F376" s="121"/>
      <c r="G376" s="121"/>
      <c r="H376" s="167"/>
      <c r="I376" s="167"/>
      <c r="J376" s="8">
        <f t="shared" si="145"/>
        <v>0</v>
      </c>
      <c r="K376" s="8">
        <f t="shared" si="146"/>
        <v>0</v>
      </c>
      <c r="L376" s="8">
        <f t="shared" si="148"/>
        <v>0</v>
      </c>
      <c r="M376" s="179"/>
    </row>
    <row r="377" spans="2:13" x14ac:dyDescent="0.35">
      <c r="B377" s="153" t="str">
        <f>+'CLIN Detail list'!P378</f>
        <v>5.9.3    OEM Manuals for COTS</v>
      </c>
      <c r="C377" s="121" t="s">
        <v>98</v>
      </c>
      <c r="D377" s="120" t="s">
        <v>26</v>
      </c>
      <c r="E377" s="121"/>
      <c r="F377" s="121"/>
      <c r="G377" s="121"/>
      <c r="H377" s="167"/>
      <c r="I377" s="167"/>
      <c r="J377" s="8">
        <f t="shared" si="145"/>
        <v>0</v>
      </c>
      <c r="K377" s="8">
        <f t="shared" si="146"/>
        <v>0</v>
      </c>
      <c r="L377" s="8">
        <f t="shared" si="148"/>
        <v>0</v>
      </c>
      <c r="M377" s="179"/>
    </row>
    <row r="378" spans="2:13" x14ac:dyDescent="0.35">
      <c r="B378" s="153" t="str">
        <f>+'CLIN Detail list'!P379</f>
        <v>5.9.4    As-build System Requirements</v>
      </c>
      <c r="C378" s="121" t="s">
        <v>98</v>
      </c>
      <c r="D378" s="120" t="s">
        <v>26</v>
      </c>
      <c r="E378" s="121"/>
      <c r="F378" s="121"/>
      <c r="G378" s="121"/>
      <c r="H378" s="167"/>
      <c r="I378" s="167"/>
      <c r="J378" s="8">
        <f t="shared" si="145"/>
        <v>0</v>
      </c>
      <c r="K378" s="8">
        <f t="shared" si="146"/>
        <v>0</v>
      </c>
      <c r="L378" s="8">
        <f t="shared" si="148"/>
        <v>0</v>
      </c>
      <c r="M378" s="179"/>
    </row>
    <row r="379" spans="2:13" x14ac:dyDescent="0.35">
      <c r="B379" s="153" t="str">
        <f>+'CLIN Detail list'!P380</f>
        <v>5.9.5    As-build Technical Architecture</v>
      </c>
      <c r="C379" s="121" t="s">
        <v>98</v>
      </c>
      <c r="D379" s="120" t="s">
        <v>26</v>
      </c>
      <c r="E379" s="121"/>
      <c r="F379" s="121"/>
      <c r="G379" s="121"/>
      <c r="H379" s="167"/>
      <c r="I379" s="167"/>
      <c r="J379" s="8">
        <f t="shared" si="145"/>
        <v>0</v>
      </c>
      <c r="K379" s="8">
        <f t="shared" si="146"/>
        <v>0</v>
      </c>
      <c r="L379" s="8">
        <f t="shared" si="148"/>
        <v>0</v>
      </c>
      <c r="M379" s="179"/>
    </row>
    <row r="380" spans="2:13" x14ac:dyDescent="0.35">
      <c r="B380" s="153" t="str">
        <f>+'CLIN Detail list'!P381</f>
        <v>5.9.6    As-build System Design Document</v>
      </c>
      <c r="C380" s="121" t="s">
        <v>98</v>
      </c>
      <c r="D380" s="120" t="s">
        <v>26</v>
      </c>
      <c r="E380" s="121"/>
      <c r="F380" s="121"/>
      <c r="G380" s="121"/>
      <c r="H380" s="167"/>
      <c r="I380" s="167"/>
      <c r="J380" s="8">
        <f t="shared" si="145"/>
        <v>0</v>
      </c>
      <c r="K380" s="8">
        <f t="shared" si="146"/>
        <v>0</v>
      </c>
      <c r="L380" s="8">
        <f t="shared" si="148"/>
        <v>0</v>
      </c>
      <c r="M380" s="179"/>
    </row>
    <row r="381" spans="2:13" x14ac:dyDescent="0.35">
      <c r="B381" s="153" t="str">
        <f>+'CLIN Detail list'!P382</f>
        <v>5.9.7    Installation and Configuration Guides</v>
      </c>
      <c r="C381" s="121" t="s">
        <v>98</v>
      </c>
      <c r="D381" s="120" t="s">
        <v>26</v>
      </c>
      <c r="E381" s="121"/>
      <c r="F381" s="121"/>
      <c r="G381" s="121"/>
      <c r="H381" s="167"/>
      <c r="I381" s="167"/>
      <c r="J381" s="8">
        <f t="shared" ref="J381" si="149">(E381*F381*H381)+(F381*G381*I381*E381)</f>
        <v>0</v>
      </c>
      <c r="K381" s="8">
        <f t="shared" ref="K381" si="150">J381*$P$4</f>
        <v>0</v>
      </c>
      <c r="L381" s="8">
        <f t="shared" si="148"/>
        <v>0</v>
      </c>
      <c r="M381" s="179"/>
    </row>
    <row r="382" spans="2:13" x14ac:dyDescent="0.35">
      <c r="B382" s="153" t="str">
        <f>+'CLIN Detail list'!P383</f>
        <v>5.9.8    Deployment Guide</v>
      </c>
      <c r="C382" s="121" t="s">
        <v>98</v>
      </c>
      <c r="D382" s="120" t="s">
        <v>26</v>
      </c>
      <c r="E382" s="121"/>
      <c r="F382" s="121"/>
      <c r="G382" s="121"/>
      <c r="H382" s="167"/>
      <c r="I382" s="167"/>
      <c r="J382" s="8">
        <f t="shared" ref="J382:J391" si="151">(E382*F382*H382)+(F382*G382*I382*E382)</f>
        <v>0</v>
      </c>
      <c r="K382" s="8">
        <f t="shared" ref="K382:K391" si="152">J382*$P$4</f>
        <v>0</v>
      </c>
      <c r="L382" s="8">
        <f t="shared" si="148"/>
        <v>0</v>
      </c>
      <c r="M382" s="179"/>
    </row>
    <row r="383" spans="2:13" x14ac:dyDescent="0.35">
      <c r="B383" s="153" t="str">
        <f>+'CLIN Detail list'!P384</f>
        <v>5.9.9    Build Guide</v>
      </c>
      <c r="C383" s="121" t="s">
        <v>98</v>
      </c>
      <c r="D383" s="120" t="s">
        <v>26</v>
      </c>
      <c r="E383" s="121"/>
      <c r="F383" s="121"/>
      <c r="G383" s="121"/>
      <c r="H383" s="167"/>
      <c r="I383" s="167"/>
      <c r="J383" s="8">
        <f t="shared" si="151"/>
        <v>0</v>
      </c>
      <c r="K383" s="8">
        <f t="shared" si="152"/>
        <v>0</v>
      </c>
      <c r="L383" s="8">
        <f t="shared" si="148"/>
        <v>0</v>
      </c>
      <c r="M383" s="179"/>
    </row>
    <row r="384" spans="2:13" x14ac:dyDescent="0.35">
      <c r="B384" s="153" t="str">
        <f>+'CLIN Detail list'!P385</f>
        <v>5.9.10    As-build Test Cases</v>
      </c>
      <c r="C384" s="121" t="s">
        <v>98</v>
      </c>
      <c r="D384" s="120" t="s">
        <v>26</v>
      </c>
      <c r="E384" s="121"/>
      <c r="F384" s="121"/>
      <c r="G384" s="121"/>
      <c r="H384" s="167"/>
      <c r="I384" s="167"/>
      <c r="J384" s="8">
        <f t="shared" si="151"/>
        <v>0</v>
      </c>
      <c r="K384" s="8">
        <f t="shared" si="152"/>
        <v>0</v>
      </c>
      <c r="L384" s="8">
        <f t="shared" si="148"/>
        <v>0</v>
      </c>
      <c r="M384" s="179"/>
    </row>
    <row r="385" spans="2:13" ht="26.5" x14ac:dyDescent="0.35">
      <c r="B385" s="153" t="str">
        <f>+'CLIN Detail list'!P386</f>
        <v>5.9.11    Software Baseline (Source Code, Binaries and all dependant software in a package)</v>
      </c>
      <c r="C385" s="121" t="s">
        <v>98</v>
      </c>
      <c r="D385" s="120" t="s">
        <v>26</v>
      </c>
      <c r="E385" s="121"/>
      <c r="F385" s="121"/>
      <c r="G385" s="121"/>
      <c r="H385" s="167"/>
      <c r="I385" s="167"/>
      <c r="J385" s="8">
        <f t="shared" si="151"/>
        <v>0</v>
      </c>
      <c r="K385" s="8">
        <f t="shared" si="152"/>
        <v>0</v>
      </c>
      <c r="L385" s="8">
        <f t="shared" si="148"/>
        <v>0</v>
      </c>
      <c r="M385" s="179"/>
    </row>
    <row r="386" spans="2:13" x14ac:dyDescent="0.35">
      <c r="B386" s="153" t="str">
        <f>+'CLIN Detail list'!P387</f>
        <v>5.9.12    Web Service Reference Guide and Maintenance Manuals</v>
      </c>
      <c r="C386" s="121" t="s">
        <v>98</v>
      </c>
      <c r="D386" s="120" t="s">
        <v>26</v>
      </c>
      <c r="E386" s="121"/>
      <c r="F386" s="121"/>
      <c r="G386" s="121"/>
      <c r="H386" s="167"/>
      <c r="I386" s="167"/>
      <c r="J386" s="8">
        <f t="shared" si="151"/>
        <v>0</v>
      </c>
      <c r="K386" s="8">
        <f t="shared" si="152"/>
        <v>0</v>
      </c>
      <c r="L386" s="8">
        <f t="shared" si="148"/>
        <v>0</v>
      </c>
      <c r="M386" s="179"/>
    </row>
    <row r="387" spans="2:13" x14ac:dyDescent="0.35">
      <c r="B387" s="153" t="str">
        <f>+'CLIN Detail list'!P388</f>
        <v>5.9.13    On-line documentation (Embedded in the platform)</v>
      </c>
      <c r="C387" s="121" t="s">
        <v>98</v>
      </c>
      <c r="D387" s="120" t="s">
        <v>26</v>
      </c>
      <c r="E387" s="121"/>
      <c r="F387" s="121"/>
      <c r="G387" s="121"/>
      <c r="H387" s="167"/>
      <c r="I387" s="167"/>
      <c r="J387" s="8">
        <f t="shared" si="151"/>
        <v>0</v>
      </c>
      <c r="K387" s="8">
        <f t="shared" si="152"/>
        <v>0</v>
      </c>
      <c r="L387" s="8">
        <f t="shared" si="148"/>
        <v>0</v>
      </c>
      <c r="M387" s="179"/>
    </row>
    <row r="388" spans="2:13" x14ac:dyDescent="0.35">
      <c r="B388" s="153" t="str">
        <f>+'CLIN Detail list'!P389</f>
        <v>5.9.14    Warranty</v>
      </c>
      <c r="C388" s="121" t="s">
        <v>98</v>
      </c>
      <c r="D388" s="120" t="s">
        <v>26</v>
      </c>
      <c r="E388" s="121"/>
      <c r="F388" s="121"/>
      <c r="G388" s="121"/>
      <c r="H388" s="167"/>
      <c r="I388" s="167"/>
      <c r="J388" s="8">
        <f t="shared" si="151"/>
        <v>0</v>
      </c>
      <c r="K388" s="8">
        <f t="shared" si="152"/>
        <v>0</v>
      </c>
      <c r="L388" s="8">
        <f t="shared" si="148"/>
        <v>0</v>
      </c>
      <c r="M388" s="179"/>
    </row>
    <row r="389" spans="2:13" x14ac:dyDescent="0.35">
      <c r="B389" s="236" t="str">
        <f>+'CLIN Detail list'!P390</f>
        <v>5.10    Quality Management</v>
      </c>
      <c r="C389" s="127"/>
      <c r="D389" s="126"/>
      <c r="E389" s="127"/>
      <c r="F389" s="127"/>
      <c r="G389" s="127"/>
      <c r="H389" s="158"/>
      <c r="I389" s="158"/>
      <c r="J389" s="160"/>
      <c r="K389" s="160"/>
      <c r="L389" s="233">
        <f>SUBTOTAL(9,L390:L397)</f>
        <v>0</v>
      </c>
      <c r="M389" s="179"/>
    </row>
    <row r="390" spans="2:13" x14ac:dyDescent="0.35">
      <c r="B390" s="153" t="str">
        <f>+'CLIN Detail list'!P391</f>
        <v>5.10.1    Quality Assurance Plan</v>
      </c>
      <c r="C390" s="121" t="s">
        <v>98</v>
      </c>
      <c r="D390" s="120" t="s">
        <v>26</v>
      </c>
      <c r="E390" s="121"/>
      <c r="F390" s="121"/>
      <c r="G390" s="121"/>
      <c r="H390" s="167"/>
      <c r="I390" s="167"/>
      <c r="J390" s="8">
        <f t="shared" si="151"/>
        <v>0</v>
      </c>
      <c r="K390" s="8">
        <f t="shared" si="152"/>
        <v>0</v>
      </c>
      <c r="L390" s="8">
        <f t="shared" si="148"/>
        <v>0</v>
      </c>
      <c r="M390" s="179"/>
    </row>
    <row r="391" spans="2:13" x14ac:dyDescent="0.35">
      <c r="B391" s="153" t="str">
        <f>+'CLIN Detail list'!P392</f>
        <v>5.10.2    Requests for Deviation and Waiver</v>
      </c>
      <c r="C391" s="121" t="s">
        <v>98</v>
      </c>
      <c r="D391" s="120" t="s">
        <v>26</v>
      </c>
      <c r="E391" s="121"/>
      <c r="F391" s="121"/>
      <c r="G391" s="121"/>
      <c r="H391" s="167"/>
      <c r="I391" s="167"/>
      <c r="J391" s="8">
        <f t="shared" si="151"/>
        <v>0</v>
      </c>
      <c r="K391" s="8">
        <f t="shared" si="152"/>
        <v>0</v>
      </c>
      <c r="L391" s="8">
        <f t="shared" si="148"/>
        <v>0</v>
      </c>
      <c r="M391" s="179"/>
    </row>
    <row r="392" spans="2:13" x14ac:dyDescent="0.35">
      <c r="B392" s="153" t="str">
        <f>+'CLIN Detail list'!P393</f>
        <v>5.10.3    Kick-Off Meeting</v>
      </c>
      <c r="C392" s="121" t="s">
        <v>98</v>
      </c>
      <c r="D392" s="120" t="s">
        <v>26</v>
      </c>
      <c r="E392" s="121"/>
      <c r="F392" s="121"/>
      <c r="G392" s="121"/>
      <c r="H392" s="167"/>
      <c r="I392" s="167"/>
      <c r="J392" s="8">
        <f t="shared" ref="J392" si="153">(E392*F392*H392)+(F392*G392*I392*E392)</f>
        <v>0</v>
      </c>
      <c r="K392" s="8">
        <f t="shared" ref="K392" si="154">J392*$P$4</f>
        <v>0</v>
      </c>
      <c r="L392" s="8">
        <f t="shared" si="148"/>
        <v>0</v>
      </c>
      <c r="M392" s="179"/>
    </row>
    <row r="393" spans="2:13" x14ac:dyDescent="0.35">
      <c r="B393" s="153" t="str">
        <f>+'CLIN Detail list'!P394</f>
        <v>5.10.4    Project  Review Meetings (PPRM)</v>
      </c>
      <c r="C393" s="121" t="s">
        <v>98</v>
      </c>
      <c r="D393" s="120" t="s">
        <v>26</v>
      </c>
      <c r="E393" s="121"/>
      <c r="F393" s="121"/>
      <c r="G393" s="121"/>
      <c r="H393" s="167"/>
      <c r="I393" s="167"/>
      <c r="J393" s="8">
        <f t="shared" ref="J393:J402" si="155">(E393*F393*H393)+(F393*G393*I393*E393)</f>
        <v>0</v>
      </c>
      <c r="K393" s="8">
        <f t="shared" ref="K393:K402" si="156">J393*$P$4</f>
        <v>0</v>
      </c>
      <c r="L393" s="8">
        <f t="shared" si="148"/>
        <v>0</v>
      </c>
      <c r="M393" s="179"/>
    </row>
    <row r="394" spans="2:13" x14ac:dyDescent="0.35">
      <c r="B394" s="153" t="str">
        <f>+'CLIN Detail list'!P395</f>
        <v>5.10.5    Pilot Release Meeting</v>
      </c>
      <c r="C394" s="121" t="s">
        <v>98</v>
      </c>
      <c r="D394" s="120" t="s">
        <v>26</v>
      </c>
      <c r="E394" s="121"/>
      <c r="F394" s="121"/>
      <c r="G394" s="121"/>
      <c r="H394" s="167"/>
      <c r="I394" s="167"/>
      <c r="J394" s="8">
        <f t="shared" si="155"/>
        <v>0</v>
      </c>
      <c r="K394" s="8">
        <f t="shared" si="156"/>
        <v>0</v>
      </c>
      <c r="L394" s="8">
        <f t="shared" si="148"/>
        <v>0</v>
      </c>
      <c r="M394" s="179"/>
    </row>
    <row r="395" spans="2:13" x14ac:dyDescent="0.35">
      <c r="B395" s="153" t="str">
        <f>+'CLIN Detail list'!P396</f>
        <v>5.10.6    Final System Acceptance (FSA)</v>
      </c>
      <c r="C395" s="121" t="s">
        <v>98</v>
      </c>
      <c r="D395" s="120" t="s">
        <v>26</v>
      </c>
      <c r="E395" s="121"/>
      <c r="F395" s="121"/>
      <c r="G395" s="121"/>
      <c r="H395" s="167"/>
      <c r="I395" s="167"/>
      <c r="J395" s="8">
        <f t="shared" si="155"/>
        <v>0</v>
      </c>
      <c r="K395" s="8">
        <f t="shared" si="156"/>
        <v>0</v>
      </c>
      <c r="L395" s="8">
        <f t="shared" si="148"/>
        <v>0</v>
      </c>
      <c r="M395" s="179"/>
    </row>
    <row r="396" spans="2:13" x14ac:dyDescent="0.35">
      <c r="B396" s="153" t="str">
        <f>+'CLIN Detail list'!P397</f>
        <v>5.10.7    FSA Report</v>
      </c>
      <c r="C396" s="121" t="s">
        <v>98</v>
      </c>
      <c r="D396" s="120" t="s">
        <v>26</v>
      </c>
      <c r="E396" s="121"/>
      <c r="F396" s="121"/>
      <c r="G396" s="121"/>
      <c r="H396" s="167"/>
      <c r="I396" s="167"/>
      <c r="J396" s="8">
        <f t="shared" si="155"/>
        <v>0</v>
      </c>
      <c r="K396" s="8">
        <f t="shared" si="156"/>
        <v>0</v>
      </c>
      <c r="L396" s="8">
        <f t="shared" si="148"/>
        <v>0</v>
      </c>
      <c r="M396" s="179"/>
    </row>
    <row r="397" spans="2:13" x14ac:dyDescent="0.35">
      <c r="B397" s="153" t="str">
        <f>+'CLIN Detail list'!P398</f>
        <v>5.10.8    Project Website</v>
      </c>
      <c r="C397" s="121" t="s">
        <v>98</v>
      </c>
      <c r="D397" s="120" t="s">
        <v>26</v>
      </c>
      <c r="E397" s="121"/>
      <c r="F397" s="121"/>
      <c r="G397" s="121"/>
      <c r="H397" s="167"/>
      <c r="I397" s="167"/>
      <c r="J397" s="8">
        <f t="shared" si="155"/>
        <v>0</v>
      </c>
      <c r="K397" s="8">
        <f t="shared" si="156"/>
        <v>0</v>
      </c>
      <c r="L397" s="8">
        <f t="shared" si="148"/>
        <v>0</v>
      </c>
      <c r="M397" s="179"/>
    </row>
    <row r="398" spans="2:13" x14ac:dyDescent="0.35">
      <c r="B398" s="236" t="str">
        <f>+'CLIN Detail list'!P399</f>
        <v>5.11    Configuration Management</v>
      </c>
      <c r="C398" s="127"/>
      <c r="D398" s="126"/>
      <c r="E398" s="127"/>
      <c r="F398" s="127"/>
      <c r="G398" s="127"/>
      <c r="H398" s="158"/>
      <c r="I398" s="158"/>
      <c r="J398" s="160"/>
      <c r="K398" s="160"/>
      <c r="L398" s="233">
        <f>SUBTOTAL(9,L399:L404)</f>
        <v>0</v>
      </c>
      <c r="M398" s="179"/>
    </row>
    <row r="399" spans="2:13" x14ac:dyDescent="0.35">
      <c r="B399" s="153" t="str">
        <f>+'CLIN Detail list'!P400</f>
        <v>5.11.1    Configuration Management Functions</v>
      </c>
      <c r="C399" s="121" t="s">
        <v>98</v>
      </c>
      <c r="D399" s="120" t="s">
        <v>26</v>
      </c>
      <c r="E399" s="121"/>
      <c r="F399" s="121"/>
      <c r="G399" s="121"/>
      <c r="H399" s="167"/>
      <c r="I399" s="167"/>
      <c r="J399" s="8">
        <f t="shared" si="155"/>
        <v>0</v>
      </c>
      <c r="K399" s="8">
        <f t="shared" si="156"/>
        <v>0</v>
      </c>
      <c r="L399" s="8">
        <f t="shared" si="148"/>
        <v>0</v>
      </c>
      <c r="M399" s="179"/>
    </row>
    <row r="400" spans="2:13" x14ac:dyDescent="0.35">
      <c r="B400" s="153" t="str">
        <f>+'CLIN Detail list'!P401</f>
        <v>5.11.2    Configuration Management Plan (CMP)</v>
      </c>
      <c r="C400" s="121" t="s">
        <v>98</v>
      </c>
      <c r="D400" s="120" t="s">
        <v>26</v>
      </c>
      <c r="E400" s="121"/>
      <c r="F400" s="121"/>
      <c r="G400" s="121"/>
      <c r="H400" s="167"/>
      <c r="I400" s="167"/>
      <c r="J400" s="8">
        <f t="shared" si="155"/>
        <v>0</v>
      </c>
      <c r="K400" s="8">
        <f t="shared" si="156"/>
        <v>0</v>
      </c>
      <c r="L400" s="8">
        <f t="shared" si="148"/>
        <v>0</v>
      </c>
      <c r="M400" s="179"/>
    </row>
    <row r="401" spans="2:13" x14ac:dyDescent="0.35">
      <c r="B401" s="153" t="str">
        <f>+'CLIN Detail list'!P402</f>
        <v>5.11.3    Configuration Control</v>
      </c>
      <c r="C401" s="121" t="s">
        <v>98</v>
      </c>
      <c r="D401" s="120" t="s">
        <v>26</v>
      </c>
      <c r="E401" s="121"/>
      <c r="F401" s="121"/>
      <c r="G401" s="121"/>
      <c r="H401" s="167"/>
      <c r="I401" s="167"/>
      <c r="J401" s="8">
        <f t="shared" si="155"/>
        <v>0</v>
      </c>
      <c r="K401" s="8">
        <f t="shared" si="156"/>
        <v>0</v>
      </c>
      <c r="L401" s="8">
        <f t="shared" si="148"/>
        <v>0</v>
      </c>
      <c r="M401" s="179"/>
    </row>
    <row r="402" spans="2:13" x14ac:dyDescent="0.35">
      <c r="B402" s="153" t="str">
        <f>+'CLIN Detail list'!P403</f>
        <v>5.11.4    Configuration Status Accounting</v>
      </c>
      <c r="C402" s="121" t="s">
        <v>98</v>
      </c>
      <c r="D402" s="120" t="s">
        <v>26</v>
      </c>
      <c r="E402" s="121"/>
      <c r="F402" s="121"/>
      <c r="G402" s="121"/>
      <c r="H402" s="167"/>
      <c r="I402" s="167"/>
      <c r="J402" s="8">
        <f t="shared" si="155"/>
        <v>0</v>
      </c>
      <c r="K402" s="8">
        <f t="shared" si="156"/>
        <v>0</v>
      </c>
      <c r="L402" s="8">
        <f t="shared" si="148"/>
        <v>0</v>
      </c>
      <c r="M402" s="179"/>
    </row>
    <row r="403" spans="2:13" x14ac:dyDescent="0.35">
      <c r="B403" s="153" t="str">
        <f>+'CLIN Detail list'!P404</f>
        <v>5.11.5    Configuration Management Documentation</v>
      </c>
      <c r="C403" s="121" t="s">
        <v>98</v>
      </c>
      <c r="D403" s="120" t="s">
        <v>26</v>
      </c>
      <c r="E403" s="121"/>
      <c r="F403" s="121"/>
      <c r="G403" s="121"/>
      <c r="H403" s="167"/>
      <c r="I403" s="167"/>
      <c r="J403" s="8">
        <f t="shared" ref="J403" si="157">(E403*F403*H403)+(F403*G403*I403*E403)</f>
        <v>0</v>
      </c>
      <c r="K403" s="8">
        <f t="shared" ref="K403" si="158">J403*$P$4</f>
        <v>0</v>
      </c>
      <c r="L403" s="8">
        <f t="shared" si="148"/>
        <v>0</v>
      </c>
      <c r="M403" s="179"/>
    </row>
    <row r="404" spans="2:13" x14ac:dyDescent="0.35">
      <c r="B404" s="153" t="str">
        <f>+'CLIN Detail list'!P405</f>
        <v>5.11.6    Configuration Audits</v>
      </c>
      <c r="C404" s="121" t="s">
        <v>98</v>
      </c>
      <c r="D404" s="120" t="s">
        <v>26</v>
      </c>
      <c r="E404" s="121"/>
      <c r="F404" s="121"/>
      <c r="G404" s="121"/>
      <c r="H404" s="167"/>
      <c r="I404" s="167"/>
      <c r="J404" s="8">
        <f t="shared" ref="J404:J414" si="159">(E404*F404*H404)+(F404*G404*I404*E404)</f>
        <v>0</v>
      </c>
      <c r="K404" s="8">
        <f t="shared" ref="K404:K414" si="160">J404*$P$4</f>
        <v>0</v>
      </c>
      <c r="L404" s="8">
        <f t="shared" si="148"/>
        <v>0</v>
      </c>
      <c r="M404" s="179"/>
    </row>
    <row r="405" spans="2:13" x14ac:dyDescent="0.35">
      <c r="B405" s="236" t="str">
        <f>+'CLIN Detail list'!P406</f>
        <v>WP 8    Hardware Procurement</v>
      </c>
      <c r="C405" s="127"/>
      <c r="D405" s="126"/>
      <c r="E405" s="127"/>
      <c r="F405" s="127"/>
      <c r="G405" s="127"/>
      <c r="H405" s="158"/>
      <c r="I405" s="158"/>
      <c r="J405" s="160"/>
      <c r="K405" s="160"/>
      <c r="L405" s="233">
        <f>SUBTOTAL(9,L406:L411)</f>
        <v>0</v>
      </c>
      <c r="M405" s="179"/>
    </row>
    <row r="406" spans="2:13" x14ac:dyDescent="0.35">
      <c r="B406" s="153" t="str">
        <f>+'CLIN Detail list'!P407</f>
        <v>8.1    Storage</v>
      </c>
      <c r="C406" s="121" t="s">
        <v>98</v>
      </c>
      <c r="D406" s="120" t="s">
        <v>26</v>
      </c>
      <c r="E406" s="121"/>
      <c r="F406" s="121"/>
      <c r="G406" s="121"/>
      <c r="H406" s="167"/>
      <c r="I406" s="167"/>
      <c r="J406" s="8">
        <f t="shared" si="159"/>
        <v>0</v>
      </c>
      <c r="K406" s="8">
        <f t="shared" si="160"/>
        <v>0</v>
      </c>
      <c r="L406" s="8">
        <f t="shared" si="148"/>
        <v>0</v>
      </c>
      <c r="M406" s="179"/>
    </row>
    <row r="407" spans="2:13" x14ac:dyDescent="0.35">
      <c r="B407" s="153" t="str">
        <f>+'CLIN Detail list'!P408</f>
        <v>8.2    Servers</v>
      </c>
      <c r="C407" s="121" t="s">
        <v>98</v>
      </c>
      <c r="D407" s="120" t="s">
        <v>26</v>
      </c>
      <c r="E407" s="121"/>
      <c r="F407" s="121"/>
      <c r="G407" s="121"/>
      <c r="H407" s="167"/>
      <c r="I407" s="167"/>
      <c r="J407" s="8">
        <f t="shared" si="159"/>
        <v>0</v>
      </c>
      <c r="K407" s="8">
        <f t="shared" si="160"/>
        <v>0</v>
      </c>
      <c r="L407" s="8">
        <f t="shared" si="148"/>
        <v>0</v>
      </c>
      <c r="M407" s="179"/>
    </row>
    <row r="408" spans="2:13" x14ac:dyDescent="0.35">
      <c r="B408" s="153" t="str">
        <f>+'CLIN Detail list'!P409</f>
        <v>8.3    CPU</v>
      </c>
      <c r="C408" s="121" t="s">
        <v>98</v>
      </c>
      <c r="D408" s="120" t="s">
        <v>26</v>
      </c>
      <c r="E408" s="121"/>
      <c r="F408" s="121"/>
      <c r="G408" s="121"/>
      <c r="H408" s="167"/>
      <c r="I408" s="167"/>
      <c r="J408" s="8">
        <f t="shared" si="159"/>
        <v>0</v>
      </c>
      <c r="K408" s="8">
        <f t="shared" si="160"/>
        <v>0</v>
      </c>
      <c r="L408" s="8">
        <f t="shared" si="148"/>
        <v>0</v>
      </c>
      <c r="M408" s="179"/>
    </row>
    <row r="409" spans="2:13" x14ac:dyDescent="0.35">
      <c r="B409" s="153" t="str">
        <f>+'CLIN Detail list'!P410</f>
        <v>8.4    RAM</v>
      </c>
      <c r="C409" s="121" t="s">
        <v>98</v>
      </c>
      <c r="D409" s="120" t="s">
        <v>26</v>
      </c>
      <c r="E409" s="121"/>
      <c r="F409" s="121"/>
      <c r="G409" s="121"/>
      <c r="H409" s="167"/>
      <c r="I409" s="167"/>
      <c r="J409" s="8">
        <f t="shared" si="159"/>
        <v>0</v>
      </c>
      <c r="K409" s="8">
        <f t="shared" si="160"/>
        <v>0</v>
      </c>
      <c r="L409" s="8">
        <f t="shared" si="148"/>
        <v>0</v>
      </c>
      <c r="M409" s="179"/>
    </row>
    <row r="410" spans="2:13" x14ac:dyDescent="0.35">
      <c r="B410" s="153" t="str">
        <f>+'CLIN Detail list'!P411</f>
        <v>8.5    Other</v>
      </c>
      <c r="C410" s="121" t="s">
        <v>98</v>
      </c>
      <c r="D410" s="120" t="s">
        <v>26</v>
      </c>
      <c r="E410" s="121"/>
      <c r="F410" s="121"/>
      <c r="G410" s="121"/>
      <c r="H410" s="167"/>
      <c r="I410" s="167"/>
      <c r="J410" s="8">
        <f t="shared" si="159"/>
        <v>0</v>
      </c>
      <c r="K410" s="8">
        <f t="shared" si="160"/>
        <v>0</v>
      </c>
      <c r="L410" s="8">
        <f t="shared" si="148"/>
        <v>0</v>
      </c>
      <c r="M410" s="179"/>
    </row>
    <row r="411" spans="2:13" x14ac:dyDescent="0.35">
      <c r="B411" s="153" t="str">
        <f>+'CLIN Detail list'!P412</f>
        <v>8.6    Hardware Installation and Acceptance (Mons &amp; Lago Patria)</v>
      </c>
      <c r="C411" s="121" t="s">
        <v>98</v>
      </c>
      <c r="D411" s="120" t="s">
        <v>26</v>
      </c>
      <c r="E411" s="121"/>
      <c r="F411" s="121"/>
      <c r="G411" s="121"/>
      <c r="H411" s="167"/>
      <c r="I411" s="167"/>
      <c r="J411" s="8">
        <f t="shared" si="159"/>
        <v>0</v>
      </c>
      <c r="K411" s="8">
        <f t="shared" si="160"/>
        <v>0</v>
      </c>
      <c r="L411" s="8">
        <f t="shared" si="148"/>
        <v>0</v>
      </c>
      <c r="M411" s="179"/>
    </row>
    <row r="412" spans="2:13" x14ac:dyDescent="0.35">
      <c r="B412" s="236" t="str">
        <f>+'CLIN Detail list'!P413</f>
        <v>WP 9 Opt    O&amp;M Evaluated Options</v>
      </c>
      <c r="C412" s="127"/>
      <c r="D412" s="126"/>
      <c r="E412" s="127"/>
      <c r="F412" s="127"/>
      <c r="G412" s="127"/>
      <c r="H412" s="158"/>
      <c r="I412" s="158"/>
      <c r="J412" s="160"/>
      <c r="K412" s="160"/>
      <c r="L412" s="233">
        <f>SUBTOTAL(9,L413:L417)</f>
        <v>0</v>
      </c>
      <c r="M412" s="179"/>
    </row>
    <row r="413" spans="2:13" x14ac:dyDescent="0.35">
      <c r="B413" s="153" t="str">
        <f>+'CLIN Detail list'!P414</f>
        <v>9.1    Software Support, IKM Support, SW licences, consumables YEAR 1</v>
      </c>
      <c r="C413" s="121" t="s">
        <v>98</v>
      </c>
      <c r="D413" s="120" t="s">
        <v>26</v>
      </c>
      <c r="E413" s="121"/>
      <c r="F413" s="121"/>
      <c r="G413" s="121"/>
      <c r="H413" s="167"/>
      <c r="I413" s="167"/>
      <c r="J413" s="8">
        <f t="shared" si="159"/>
        <v>0</v>
      </c>
      <c r="K413" s="8">
        <f t="shared" si="160"/>
        <v>0</v>
      </c>
      <c r="L413" s="8">
        <f t="shared" si="148"/>
        <v>0</v>
      </c>
      <c r="M413" s="179"/>
    </row>
    <row r="414" spans="2:13" x14ac:dyDescent="0.35">
      <c r="B414" s="153" t="str">
        <f>+'CLIN Detail list'!P415</f>
        <v>9.2    Software Support, IKM Support, SW licences, consumables YEAR 2</v>
      </c>
      <c r="C414" s="121" t="s">
        <v>98</v>
      </c>
      <c r="D414" s="120" t="s">
        <v>26</v>
      </c>
      <c r="E414" s="121"/>
      <c r="F414" s="121"/>
      <c r="G414" s="121"/>
      <c r="H414" s="167"/>
      <c r="I414" s="167"/>
      <c r="J414" s="8">
        <f t="shared" si="159"/>
        <v>0</v>
      </c>
      <c r="K414" s="8">
        <f t="shared" si="160"/>
        <v>0</v>
      </c>
      <c r="L414" s="8">
        <f t="shared" si="148"/>
        <v>0</v>
      </c>
      <c r="M414" s="179"/>
    </row>
    <row r="415" spans="2:13" x14ac:dyDescent="0.35">
      <c r="B415" s="153" t="str">
        <f>+'CLIN Detail list'!P416</f>
        <v>9.3    Software Support, IKM Support, SW licences, consumables YEAR 3</v>
      </c>
      <c r="C415" s="121" t="s">
        <v>98</v>
      </c>
      <c r="D415" s="120" t="s">
        <v>26</v>
      </c>
      <c r="E415" s="121"/>
      <c r="F415" s="121"/>
      <c r="G415" s="121"/>
      <c r="H415" s="167"/>
      <c r="I415" s="167"/>
      <c r="J415" s="8">
        <f t="shared" ref="J415" si="161">(E415*F415*H415)+(F415*G415*I415*E415)</f>
        <v>0</v>
      </c>
      <c r="K415" s="8">
        <f t="shared" ref="K415" si="162">J415*$P$4</f>
        <v>0</v>
      </c>
      <c r="L415" s="8">
        <f t="shared" si="148"/>
        <v>0</v>
      </c>
      <c r="M415" s="179"/>
    </row>
    <row r="416" spans="2:13" x14ac:dyDescent="0.35">
      <c r="B416" s="153" t="str">
        <f>+'CLIN Detail list'!P417</f>
        <v>9.4    Software Support, IKM Support, SW licences, consumables YEAR 4</v>
      </c>
      <c r="C416" s="121" t="s">
        <v>98</v>
      </c>
      <c r="D416" s="120" t="s">
        <v>26</v>
      </c>
      <c r="E416" s="121"/>
      <c r="F416" s="121"/>
      <c r="G416" s="121"/>
      <c r="H416" s="167"/>
      <c r="I416" s="167"/>
      <c r="J416" s="8">
        <f t="shared" ref="J416:J417" si="163">(E416*F416*H416)+(F416*G416*I416*E416)</f>
        <v>0</v>
      </c>
      <c r="K416" s="8">
        <f t="shared" ref="K416:K417" si="164">J416*$P$4</f>
        <v>0</v>
      </c>
      <c r="L416" s="8">
        <f t="shared" si="148"/>
        <v>0</v>
      </c>
      <c r="M416" s="179"/>
    </row>
    <row r="417" spans="2:13" x14ac:dyDescent="0.35">
      <c r="B417" s="153" t="str">
        <f>+'CLIN Detail list'!P418</f>
        <v>9.5    Software Support, IKM Support, SW licences, consumables YEAR 5</v>
      </c>
      <c r="C417" s="121" t="s">
        <v>98</v>
      </c>
      <c r="D417" s="120" t="s">
        <v>26</v>
      </c>
      <c r="E417" s="121"/>
      <c r="F417" s="121"/>
      <c r="G417" s="121"/>
      <c r="H417" s="167"/>
      <c r="I417" s="167"/>
      <c r="J417" s="8">
        <f t="shared" si="163"/>
        <v>0</v>
      </c>
      <c r="K417" s="8">
        <f t="shared" si="164"/>
        <v>0</v>
      </c>
      <c r="L417" s="8">
        <f t="shared" si="148"/>
        <v>0</v>
      </c>
      <c r="M417" s="179"/>
    </row>
    <row r="418" spans="2:13" x14ac:dyDescent="0.35">
      <c r="D418" s="6"/>
      <c r="H418" s="8"/>
      <c r="I418" s="8"/>
      <c r="J418" s="8"/>
      <c r="K418" s="8"/>
      <c r="L418" s="8"/>
      <c r="M418" s="8"/>
    </row>
    <row r="419" spans="2:13" x14ac:dyDescent="0.35">
      <c r="B419" t="s">
        <v>65</v>
      </c>
      <c r="H419" s="182"/>
      <c r="I419" s="182"/>
      <c r="J419" s="182">
        <f>SUBTOTAL(9,J7:J417)</f>
        <v>0</v>
      </c>
      <c r="K419" s="182">
        <f>SUBTOTAL(9,K7:K417)</f>
        <v>0</v>
      </c>
      <c r="L419" s="182">
        <f>SUBTOTAL(9,L7:L417)</f>
        <v>0</v>
      </c>
      <c r="M419" s="194"/>
    </row>
  </sheetData>
  <mergeCells count="1">
    <mergeCell ref="O3:P3"/>
  </mergeCells>
  <dataValidations count="1">
    <dataValidation type="list" allowBlank="1" showInputMessage="1" showErrorMessage="1" sqref="B418">
      <formula1>#REF!</formula1>
    </dataValidation>
  </dataValidations>
  <pageMargins left="0.7" right="0.7" top="0.75" bottom="0.75" header="0.3" footer="0.3"/>
  <pageSetup orientation="portrait" horizontalDpi="1200" verticalDpi="12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'NATO member currencies'!$A$1:$A$18</xm:f>
          </x14:formula1>
          <xm:sqref>D5:D418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O420"/>
  <sheetViews>
    <sheetView workbookViewId="0">
      <pane ySplit="4" topLeftCell="A386" activePane="bottomLeft" state="frozen"/>
      <selection activeCell="D21" sqref="C21:D21"/>
      <selection pane="bottomLeft" activeCell="J388" sqref="J388"/>
    </sheetView>
  </sheetViews>
  <sheetFormatPr defaultRowHeight="14.5" x14ac:dyDescent="0.35"/>
  <cols>
    <col min="1" max="1" width="1.6328125" customWidth="1"/>
    <col min="2" max="2" width="55" style="2" customWidth="1"/>
    <col min="3" max="3" width="24.6328125" bestFit="1" customWidth="1"/>
    <col min="4" max="4" width="17.08984375" bestFit="1" customWidth="1"/>
    <col min="5" max="6" width="17.08984375" customWidth="1"/>
    <col min="7" max="8" width="10.453125" customWidth="1"/>
    <col min="9" max="9" width="13.36328125" customWidth="1"/>
    <col min="10" max="11" width="16.36328125" customWidth="1"/>
    <col min="12" max="12" width="10.453125" customWidth="1"/>
  </cols>
  <sheetData>
    <row r="1" spans="2:15" ht="15.5" x14ac:dyDescent="0.35">
      <c r="B1" s="174" t="s">
        <v>240</v>
      </c>
    </row>
    <row r="2" spans="2:15" ht="15.5" x14ac:dyDescent="0.35">
      <c r="B2" s="175"/>
    </row>
    <row r="3" spans="2:15" ht="132.5" x14ac:dyDescent="0.35">
      <c r="B3" s="101" t="s">
        <v>171</v>
      </c>
      <c r="C3" s="101" t="s">
        <v>126</v>
      </c>
      <c r="D3" s="101" t="s">
        <v>127</v>
      </c>
      <c r="E3" s="101" t="s">
        <v>128</v>
      </c>
      <c r="F3" s="101" t="s">
        <v>129</v>
      </c>
      <c r="G3" s="101" t="s">
        <v>130</v>
      </c>
      <c r="H3" s="101" t="s">
        <v>131</v>
      </c>
      <c r="I3" s="101" t="s">
        <v>132</v>
      </c>
      <c r="J3" s="101" t="s">
        <v>156</v>
      </c>
      <c r="K3" s="101" t="s">
        <v>168</v>
      </c>
      <c r="L3" s="101" t="s">
        <v>133</v>
      </c>
      <c r="N3" s="277" t="s">
        <v>95</v>
      </c>
      <c r="O3" s="277"/>
    </row>
    <row r="4" spans="2:15" ht="29" x14ac:dyDescent="0.35">
      <c r="B4" s="3" t="s">
        <v>15</v>
      </c>
      <c r="C4" s="1" t="s">
        <v>60</v>
      </c>
      <c r="D4" s="1" t="s">
        <v>3</v>
      </c>
      <c r="E4" s="3" t="s">
        <v>0</v>
      </c>
      <c r="F4" s="3" t="s">
        <v>104</v>
      </c>
      <c r="G4" s="1" t="s">
        <v>1</v>
      </c>
      <c r="H4" s="1" t="s">
        <v>4</v>
      </c>
      <c r="I4" s="7" t="s">
        <v>21</v>
      </c>
      <c r="J4" s="106" t="s">
        <v>2</v>
      </c>
      <c r="K4" s="107" t="s">
        <v>165</v>
      </c>
      <c r="L4" s="1" t="s">
        <v>5</v>
      </c>
      <c r="N4" s="105" t="s">
        <v>2</v>
      </c>
      <c r="O4" s="119">
        <v>0.1</v>
      </c>
    </row>
    <row r="5" spans="2:15" x14ac:dyDescent="0.35">
      <c r="B5" s="3" t="s">
        <v>693</v>
      </c>
      <c r="C5" s="1"/>
      <c r="D5" s="1"/>
      <c r="E5" s="3"/>
      <c r="F5" s="211"/>
      <c r="G5" s="1"/>
      <c r="H5" s="7"/>
      <c r="I5" s="7"/>
      <c r="J5" s="212"/>
      <c r="K5" s="212"/>
      <c r="L5" s="1"/>
      <c r="N5" s="105"/>
      <c r="O5" s="119"/>
    </row>
    <row r="6" spans="2:15" x14ac:dyDescent="0.35">
      <c r="B6" s="237" t="str">
        <f>+'CLIN Detail list'!P7</f>
        <v>WP 5, 8, 9    GRAND TOTAL</v>
      </c>
      <c r="C6" s="133"/>
      <c r="D6" s="133"/>
      <c r="E6" s="238"/>
      <c r="F6" s="238"/>
      <c r="G6" s="133"/>
      <c r="H6" s="239"/>
      <c r="I6" s="240"/>
      <c r="J6" s="241"/>
      <c r="K6" s="233">
        <f>SUBTOTAL(9,K7:K417)</f>
        <v>0</v>
      </c>
      <c r="L6" s="1"/>
      <c r="N6" s="105"/>
      <c r="O6" s="119"/>
    </row>
    <row r="7" spans="2:15" x14ac:dyDescent="0.35">
      <c r="B7" s="237" t="str">
        <f>+'CLIN Detail list'!P8</f>
        <v>WP 5    IKM Tool Evolution</v>
      </c>
      <c r="C7" s="133"/>
      <c r="D7" s="133"/>
      <c r="E7" s="238"/>
      <c r="F7" s="238"/>
      <c r="G7" s="133"/>
      <c r="H7" s="239"/>
      <c r="I7" s="240"/>
      <c r="J7" s="241"/>
      <c r="K7" s="233">
        <f>SUBTOTAL(9,K8:K404)</f>
        <v>0</v>
      </c>
      <c r="L7" s="1"/>
    </row>
    <row r="8" spans="2:15" x14ac:dyDescent="0.35">
      <c r="B8" s="237" t="str">
        <f>+'CLIN Detail list'!P9</f>
        <v>5.1    Project Management</v>
      </c>
      <c r="C8" s="133"/>
      <c r="D8" s="133"/>
      <c r="E8" s="238"/>
      <c r="F8" s="238"/>
      <c r="G8" s="133"/>
      <c r="H8" s="239"/>
      <c r="I8" s="240"/>
      <c r="J8" s="241"/>
      <c r="K8" s="233">
        <f>SUBTOTAL(9,K9:K22)</f>
        <v>0</v>
      </c>
      <c r="L8" s="1"/>
    </row>
    <row r="9" spans="2:15" x14ac:dyDescent="0.35">
      <c r="B9" s="153" t="str">
        <f>+'CLIN Detail list'!P10</f>
        <v>5.1.1    Project Management Office (PMO)</v>
      </c>
      <c r="C9" s="121"/>
      <c r="D9" s="121"/>
      <c r="E9" s="120"/>
      <c r="F9" s="120"/>
      <c r="G9" s="121"/>
      <c r="H9" s="167"/>
      <c r="I9" s="8">
        <f t="shared" ref="I9" si="0">G9*H9</f>
        <v>0</v>
      </c>
      <c r="J9" s="8">
        <f t="shared" ref="J9" si="1">I9*$O$4</f>
        <v>0</v>
      </c>
      <c r="K9" s="8">
        <f>J9+I9</f>
        <v>0</v>
      </c>
    </row>
    <row r="10" spans="2:15" x14ac:dyDescent="0.35">
      <c r="B10" s="153" t="str">
        <f>+'CLIN Detail list'!P11</f>
        <v>5.1.2    Project Management Plan</v>
      </c>
      <c r="C10" s="121"/>
      <c r="D10" s="121"/>
      <c r="E10" s="120"/>
      <c r="F10" s="120"/>
      <c r="G10" s="121"/>
      <c r="H10" s="167"/>
      <c r="I10" s="8">
        <f t="shared" ref="I10" si="2">G10*H10</f>
        <v>0</v>
      </c>
      <c r="J10" s="8">
        <f>I10*$O$4</f>
        <v>0</v>
      </c>
      <c r="K10" s="8">
        <f t="shared" ref="K10:K41" si="3">J10+I10</f>
        <v>0</v>
      </c>
    </row>
    <row r="11" spans="2:15" x14ac:dyDescent="0.35">
      <c r="B11" s="153" t="str">
        <f>+'CLIN Detail list'!P12</f>
        <v>5.1.3    Project Master Schedule (PMS)</v>
      </c>
      <c r="C11" s="121"/>
      <c r="D11" s="121"/>
      <c r="E11" s="120"/>
      <c r="F11" s="120"/>
      <c r="G11" s="121"/>
      <c r="H11" s="167"/>
      <c r="I11" s="8">
        <f t="shared" ref="I11:I22" si="4">G11*H11</f>
        <v>0</v>
      </c>
      <c r="J11" s="8">
        <f t="shared" ref="J11:J22" si="5">I11*$O$4</f>
        <v>0</v>
      </c>
      <c r="K11" s="8">
        <f t="shared" si="3"/>
        <v>0</v>
      </c>
    </row>
    <row r="12" spans="2:15" x14ac:dyDescent="0.35">
      <c r="B12" s="153" t="str">
        <f>+'CLIN Detail list'!P13</f>
        <v>5.1.4    Project Work Breakdown Structure (WBS)</v>
      </c>
      <c r="C12" s="121"/>
      <c r="D12" s="121"/>
      <c r="E12" s="120"/>
      <c r="F12" s="120"/>
      <c r="G12" s="121"/>
      <c r="H12" s="167"/>
      <c r="I12" s="8">
        <f t="shared" si="4"/>
        <v>0</v>
      </c>
      <c r="J12" s="8">
        <f t="shared" si="5"/>
        <v>0</v>
      </c>
      <c r="K12" s="8">
        <f t="shared" si="3"/>
        <v>0</v>
      </c>
    </row>
    <row r="13" spans="2:15" x14ac:dyDescent="0.35">
      <c r="B13" s="153" t="str">
        <f>+'CLIN Detail list'!P14</f>
        <v>5.1.5    RAID Log</v>
      </c>
      <c r="C13" s="121"/>
      <c r="D13" s="121"/>
      <c r="E13" s="120"/>
      <c r="F13" s="120"/>
      <c r="G13" s="121"/>
      <c r="H13" s="167"/>
      <c r="I13" s="8">
        <f t="shared" si="4"/>
        <v>0</v>
      </c>
      <c r="J13" s="8">
        <f t="shared" si="5"/>
        <v>0</v>
      </c>
      <c r="K13" s="8">
        <f t="shared" si="3"/>
        <v>0</v>
      </c>
    </row>
    <row r="14" spans="2:15" x14ac:dyDescent="0.35">
      <c r="B14" s="153" t="str">
        <f>+'CLIN Detail list'!P15</f>
        <v>5.1.6    Lessons Identified/Learned Log</v>
      </c>
      <c r="C14" s="121"/>
      <c r="D14" s="121"/>
      <c r="E14" s="120"/>
      <c r="F14" s="120"/>
      <c r="G14" s="121"/>
      <c r="H14" s="167"/>
      <c r="I14" s="8">
        <f t="shared" si="4"/>
        <v>0</v>
      </c>
      <c r="J14" s="8">
        <f t="shared" si="5"/>
        <v>0</v>
      </c>
      <c r="K14" s="8">
        <f t="shared" si="3"/>
        <v>0</v>
      </c>
    </row>
    <row r="15" spans="2:15" x14ac:dyDescent="0.35">
      <c r="B15" s="153" t="str">
        <f>+'CLIN Detail list'!P16</f>
        <v>5.1.7    Communication Plan</v>
      </c>
      <c r="C15" s="121"/>
      <c r="D15" s="121"/>
      <c r="E15" s="120"/>
      <c r="F15" s="120"/>
      <c r="G15" s="121"/>
      <c r="H15" s="167"/>
      <c r="I15" s="8">
        <f t="shared" si="4"/>
        <v>0</v>
      </c>
      <c r="J15" s="8">
        <f t="shared" si="5"/>
        <v>0</v>
      </c>
      <c r="K15" s="8">
        <f t="shared" si="3"/>
        <v>0</v>
      </c>
    </row>
    <row r="16" spans="2:15" x14ac:dyDescent="0.35">
      <c r="B16" s="153" t="str">
        <f>+'CLIN Detail list'!P17</f>
        <v>5.1.8    Issues &amp; Risk Log</v>
      </c>
      <c r="C16" s="121"/>
      <c r="D16" s="121"/>
      <c r="E16" s="120"/>
      <c r="F16" s="120"/>
      <c r="G16" s="121"/>
      <c r="H16" s="167"/>
      <c r="I16" s="8">
        <f t="shared" si="4"/>
        <v>0</v>
      </c>
      <c r="J16" s="8">
        <f t="shared" si="5"/>
        <v>0</v>
      </c>
      <c r="K16" s="8">
        <f t="shared" si="3"/>
        <v>0</v>
      </c>
    </row>
    <row r="17" spans="2:12" x14ac:dyDescent="0.35">
      <c r="B17" s="153" t="str">
        <f>+'CLIN Detail list'!P18</f>
        <v>5.1.9    Project Meeting Website</v>
      </c>
      <c r="C17" s="121"/>
      <c r="D17" s="121"/>
      <c r="E17" s="120"/>
      <c r="F17" s="120"/>
      <c r="G17" s="121"/>
      <c r="H17" s="167"/>
      <c r="I17" s="8">
        <f t="shared" si="4"/>
        <v>0</v>
      </c>
      <c r="J17" s="8">
        <f t="shared" si="5"/>
        <v>0</v>
      </c>
      <c r="K17" s="8">
        <f t="shared" si="3"/>
        <v>0</v>
      </c>
    </row>
    <row r="18" spans="2:12" x14ac:dyDescent="0.35">
      <c r="B18" s="153" t="str">
        <f>+'CLIN Detail list'!P19</f>
        <v>5.1.10    Configuration Management Database</v>
      </c>
      <c r="C18" s="121"/>
      <c r="D18" s="121"/>
      <c r="E18" s="120"/>
      <c r="F18" s="120"/>
      <c r="G18" s="121"/>
      <c r="H18" s="167"/>
      <c r="I18" s="8">
        <f t="shared" si="4"/>
        <v>0</v>
      </c>
      <c r="J18" s="8">
        <f t="shared" si="5"/>
        <v>0</v>
      </c>
      <c r="K18" s="8">
        <f t="shared" si="3"/>
        <v>0</v>
      </c>
    </row>
    <row r="19" spans="2:12" x14ac:dyDescent="0.35">
      <c r="B19" s="153" t="str">
        <f>+'CLIN Detail list'!P20</f>
        <v>5.1.11    System Design</v>
      </c>
      <c r="C19" s="121"/>
      <c r="D19" s="121"/>
      <c r="E19" s="120"/>
      <c r="F19" s="120"/>
      <c r="G19" s="121"/>
      <c r="H19" s="167"/>
      <c r="I19" s="8">
        <f t="shared" si="4"/>
        <v>0</v>
      </c>
      <c r="J19" s="8">
        <f t="shared" si="5"/>
        <v>0</v>
      </c>
      <c r="K19" s="8">
        <f t="shared" si="3"/>
        <v>0</v>
      </c>
    </row>
    <row r="20" spans="2:12" x14ac:dyDescent="0.35">
      <c r="B20" s="153" t="str">
        <f>+'CLIN Detail list'!P21</f>
        <v>5.1.12    Performance Reporting</v>
      </c>
      <c r="C20" s="121"/>
      <c r="D20" s="121"/>
      <c r="E20" s="120"/>
      <c r="F20" s="120"/>
      <c r="G20" s="121"/>
      <c r="H20" s="167"/>
      <c r="I20" s="8">
        <f t="shared" si="4"/>
        <v>0</v>
      </c>
      <c r="J20" s="8">
        <f t="shared" si="5"/>
        <v>0</v>
      </c>
      <c r="K20" s="8">
        <f t="shared" si="3"/>
        <v>0</v>
      </c>
    </row>
    <row r="21" spans="2:12" x14ac:dyDescent="0.35">
      <c r="B21" s="153" t="str">
        <f>+'CLIN Detail list'!P22</f>
        <v xml:space="preserve">5.1.13    Project Review Meetings </v>
      </c>
      <c r="C21" s="121"/>
      <c r="D21" s="121"/>
      <c r="E21" s="120"/>
      <c r="F21" s="120"/>
      <c r="G21" s="121"/>
      <c r="H21" s="167"/>
      <c r="I21" s="8">
        <f t="shared" si="4"/>
        <v>0</v>
      </c>
      <c r="J21" s="8">
        <f t="shared" si="5"/>
        <v>0</v>
      </c>
      <c r="K21" s="8">
        <f t="shared" si="3"/>
        <v>0</v>
      </c>
    </row>
    <row r="22" spans="2:12" x14ac:dyDescent="0.35">
      <c r="B22" s="153" t="str">
        <f>+'CLIN Detail list'!P23</f>
        <v>5.1.14    Project Meeting Minutes</v>
      </c>
      <c r="C22" s="121"/>
      <c r="D22" s="121"/>
      <c r="E22" s="120"/>
      <c r="F22" s="120"/>
      <c r="G22" s="121"/>
      <c r="H22" s="167"/>
      <c r="I22" s="8">
        <f t="shared" si="4"/>
        <v>0</v>
      </c>
      <c r="J22" s="8">
        <f t="shared" si="5"/>
        <v>0</v>
      </c>
      <c r="K22" s="8">
        <f t="shared" si="3"/>
        <v>0</v>
      </c>
    </row>
    <row r="23" spans="2:12" x14ac:dyDescent="0.35">
      <c r="B23" s="237" t="str">
        <f>+'CLIN Detail list'!P24</f>
        <v>5.2    Service Strategy</v>
      </c>
      <c r="C23" s="133"/>
      <c r="D23" s="133"/>
      <c r="E23" s="238"/>
      <c r="F23" s="238"/>
      <c r="G23" s="133"/>
      <c r="H23" s="239"/>
      <c r="I23" s="240"/>
      <c r="J23" s="241"/>
      <c r="K23" s="233">
        <f>SUBTOTAL(9,K24:K30)</f>
        <v>0</v>
      </c>
      <c r="L23" s="1"/>
    </row>
    <row r="24" spans="2:12" x14ac:dyDescent="0.35">
      <c r="B24" s="153" t="str">
        <f>+'CLIN Detail list'!P25</f>
        <v xml:space="preserve">5.2.1    Knowledge Transfer Activities </v>
      </c>
      <c r="C24" s="121"/>
      <c r="D24" s="121"/>
      <c r="E24" s="120"/>
      <c r="F24" s="120"/>
      <c r="G24" s="121"/>
      <c r="H24" s="167"/>
      <c r="I24" s="8">
        <f t="shared" ref="I24:I32" si="6">G24*H24</f>
        <v>0</v>
      </c>
      <c r="J24" s="8">
        <f t="shared" ref="J24:J30" si="7">I24*$O$4</f>
        <v>0</v>
      </c>
      <c r="K24" s="8">
        <f t="shared" si="3"/>
        <v>0</v>
      </c>
    </row>
    <row r="25" spans="2:12" x14ac:dyDescent="0.35">
      <c r="B25" s="153" t="str">
        <f>+'CLIN Detail list'!P26</f>
        <v>5.2.2    Testing/Development Environment</v>
      </c>
      <c r="C25" s="121"/>
      <c r="D25" s="121"/>
      <c r="E25" s="120"/>
      <c r="F25" s="120"/>
      <c r="G25" s="121"/>
      <c r="H25" s="167"/>
      <c r="I25" s="8">
        <f t="shared" si="6"/>
        <v>0</v>
      </c>
      <c r="J25" s="8">
        <f t="shared" si="7"/>
        <v>0</v>
      </c>
      <c r="K25" s="8">
        <f t="shared" si="3"/>
        <v>0</v>
      </c>
    </row>
    <row r="26" spans="2:12" x14ac:dyDescent="0.35">
      <c r="B26" s="153" t="str">
        <f>+'CLIN Detail list'!P27</f>
        <v>5.2.3    Joint Technical Review (JTR)</v>
      </c>
      <c r="C26" s="121"/>
      <c r="D26" s="121"/>
      <c r="E26" s="120"/>
      <c r="F26" s="120"/>
      <c r="G26" s="121"/>
      <c r="H26" s="167"/>
      <c r="I26" s="8">
        <f t="shared" si="6"/>
        <v>0</v>
      </c>
      <c r="J26" s="8">
        <f t="shared" si="7"/>
        <v>0</v>
      </c>
      <c r="K26" s="8">
        <f t="shared" si="3"/>
        <v>0</v>
      </c>
    </row>
    <row r="27" spans="2:12" x14ac:dyDescent="0.35">
      <c r="B27" s="153" t="str">
        <f>+'CLIN Detail list'!P28</f>
        <v>5.2.4    Security Design/Analysis</v>
      </c>
      <c r="C27" s="121"/>
      <c r="D27" s="121"/>
      <c r="E27" s="120"/>
      <c r="F27" s="120"/>
      <c r="G27" s="121"/>
      <c r="H27" s="167"/>
      <c r="I27" s="8">
        <f t="shared" si="6"/>
        <v>0</v>
      </c>
      <c r="J27" s="8">
        <f t="shared" si="7"/>
        <v>0</v>
      </c>
      <c r="K27" s="8">
        <f t="shared" si="3"/>
        <v>0</v>
      </c>
    </row>
    <row r="28" spans="2:12" x14ac:dyDescent="0.35">
      <c r="B28" s="153" t="str">
        <f>+'CLIN Detail list'!P29</f>
        <v>5.2.5    Design Review</v>
      </c>
      <c r="C28" s="121"/>
      <c r="D28" s="121"/>
      <c r="E28" s="120"/>
      <c r="F28" s="120"/>
      <c r="G28" s="121"/>
      <c r="H28" s="167"/>
      <c r="I28" s="8">
        <f t="shared" si="6"/>
        <v>0</v>
      </c>
      <c r="J28" s="8">
        <f t="shared" si="7"/>
        <v>0</v>
      </c>
      <c r="K28" s="8">
        <f t="shared" si="3"/>
        <v>0</v>
      </c>
    </row>
    <row r="29" spans="2:12" x14ac:dyDescent="0.35">
      <c r="B29" s="153" t="str">
        <f>+'CLIN Detail list'!P30</f>
        <v>5.2.6    System Requirement Review (SRR) Meeting</v>
      </c>
      <c r="C29" s="121"/>
      <c r="D29" s="121"/>
      <c r="E29" s="120"/>
      <c r="F29" s="120"/>
      <c r="G29" s="121"/>
      <c r="H29" s="167"/>
      <c r="I29" s="8">
        <f t="shared" si="6"/>
        <v>0</v>
      </c>
      <c r="J29" s="8">
        <f t="shared" si="7"/>
        <v>0</v>
      </c>
      <c r="K29" s="8">
        <f t="shared" si="3"/>
        <v>0</v>
      </c>
    </row>
    <row r="30" spans="2:12" x14ac:dyDescent="0.35">
      <c r="B30" s="153" t="str">
        <f>+'CLIN Detail list'!P31</f>
        <v>5.2.7    Preliminary Design Review (PDR)</v>
      </c>
      <c r="C30" s="121"/>
      <c r="D30" s="121"/>
      <c r="E30" s="120"/>
      <c r="F30" s="120"/>
      <c r="G30" s="121"/>
      <c r="H30" s="167"/>
      <c r="I30" s="8">
        <f t="shared" si="6"/>
        <v>0</v>
      </c>
      <c r="J30" s="8">
        <f t="shared" si="7"/>
        <v>0</v>
      </c>
      <c r="K30" s="8">
        <f t="shared" si="3"/>
        <v>0</v>
      </c>
    </row>
    <row r="31" spans="2:12" x14ac:dyDescent="0.35">
      <c r="B31" s="237" t="str">
        <f>+'CLIN Detail list'!P32</f>
        <v>5.3    Service Design</v>
      </c>
      <c r="C31" s="133"/>
      <c r="D31" s="133"/>
      <c r="E31" s="238"/>
      <c r="F31" s="238"/>
      <c r="G31" s="133"/>
      <c r="H31" s="239"/>
      <c r="I31" s="240"/>
      <c r="J31" s="241"/>
      <c r="K31" s="233">
        <f>SUBTOTAL(9,K32:K41)</f>
        <v>0</v>
      </c>
      <c r="L31" s="1"/>
    </row>
    <row r="32" spans="2:12" x14ac:dyDescent="0.35">
      <c r="B32" s="153" t="str">
        <f>+'CLIN Detail list'!P33</f>
        <v>5.3.1    Project Status Report (PSR)</v>
      </c>
      <c r="C32" s="121"/>
      <c r="D32" s="121"/>
      <c r="E32" s="120"/>
      <c r="F32" s="120"/>
      <c r="G32" s="121"/>
      <c r="H32" s="167"/>
      <c r="I32" s="8">
        <f t="shared" si="6"/>
        <v>0</v>
      </c>
      <c r="J32" s="8">
        <f t="shared" ref="J32:J41" si="8">I32*$O$4</f>
        <v>0</v>
      </c>
      <c r="K32" s="8">
        <f t="shared" si="3"/>
        <v>0</v>
      </c>
    </row>
    <row r="33" spans="2:12" x14ac:dyDescent="0.35">
      <c r="B33" s="153" t="str">
        <f>+'CLIN Detail list'!P34</f>
        <v>5.3.2    System Design Specification (SDS)</v>
      </c>
      <c r="C33" s="121"/>
      <c r="D33" s="121"/>
      <c r="E33" s="120"/>
      <c r="F33" s="120"/>
      <c r="G33" s="121"/>
      <c r="H33" s="167"/>
      <c r="I33" s="8">
        <f t="shared" ref="I33:I40" si="9">G33*H33</f>
        <v>0</v>
      </c>
      <c r="J33" s="8">
        <f t="shared" si="8"/>
        <v>0</v>
      </c>
      <c r="K33" s="8">
        <f t="shared" si="3"/>
        <v>0</v>
      </c>
    </row>
    <row r="34" spans="2:12" x14ac:dyDescent="0.35">
      <c r="B34" s="153" t="str">
        <f>+'CLIN Detail list'!P35</f>
        <v>5.3.3    System Architecture</v>
      </c>
      <c r="C34" s="121"/>
      <c r="D34" s="121"/>
      <c r="E34" s="120"/>
      <c r="F34" s="120"/>
      <c r="G34" s="121"/>
      <c r="H34" s="167"/>
      <c r="I34" s="8">
        <f t="shared" si="9"/>
        <v>0</v>
      </c>
      <c r="J34" s="8">
        <f t="shared" si="8"/>
        <v>0</v>
      </c>
      <c r="K34" s="8">
        <f t="shared" si="3"/>
        <v>0</v>
      </c>
    </row>
    <row r="35" spans="2:12" x14ac:dyDescent="0.35">
      <c r="B35" s="153" t="str">
        <f>+'CLIN Detail list'!P36</f>
        <v>5.3.4    Acceptance Plan</v>
      </c>
      <c r="C35" s="121"/>
      <c r="D35" s="121"/>
      <c r="E35" s="120"/>
      <c r="F35" s="120"/>
      <c r="G35" s="121"/>
      <c r="H35" s="167"/>
      <c r="I35" s="8">
        <f t="shared" si="9"/>
        <v>0</v>
      </c>
      <c r="J35" s="8">
        <f t="shared" si="8"/>
        <v>0</v>
      </c>
      <c r="K35" s="8">
        <f t="shared" si="3"/>
        <v>0</v>
      </c>
    </row>
    <row r="36" spans="2:12" x14ac:dyDescent="0.35">
      <c r="B36" s="153" t="str">
        <f>+'CLIN Detail list'!P37</f>
        <v>5.3.5    Project Master Test Plan (PMTP)</v>
      </c>
      <c r="C36" s="121"/>
      <c r="D36" s="121"/>
      <c r="E36" s="120"/>
      <c r="F36" s="120"/>
      <c r="G36" s="121"/>
      <c r="H36" s="167"/>
      <c r="I36" s="8">
        <f t="shared" si="9"/>
        <v>0</v>
      </c>
      <c r="J36" s="8">
        <f t="shared" si="8"/>
        <v>0</v>
      </c>
      <c r="K36" s="8">
        <f t="shared" si="3"/>
        <v>0</v>
      </c>
    </row>
    <row r="37" spans="2:12" x14ac:dyDescent="0.35">
      <c r="B37" s="153" t="str">
        <f>+'CLIN Detail list'!P38</f>
        <v>5.3.6    Requirements Traceability Matrix (RTM)</v>
      </c>
      <c r="C37" s="121"/>
      <c r="D37" s="121"/>
      <c r="E37" s="120"/>
      <c r="F37" s="120"/>
      <c r="G37" s="121"/>
      <c r="H37" s="167"/>
      <c r="I37" s="8">
        <f t="shared" si="9"/>
        <v>0</v>
      </c>
      <c r="J37" s="8">
        <f t="shared" si="8"/>
        <v>0</v>
      </c>
      <c r="K37" s="8">
        <f t="shared" si="3"/>
        <v>0</v>
      </c>
    </row>
    <row r="38" spans="2:12" x14ac:dyDescent="0.35">
      <c r="B38" s="153" t="str">
        <f>+'CLIN Detail list'!P39</f>
        <v>5.3.7    Service Transition Plan (STP)</v>
      </c>
      <c r="C38" s="121"/>
      <c r="D38" s="121"/>
      <c r="E38" s="120"/>
      <c r="F38" s="120"/>
      <c r="G38" s="121"/>
      <c r="H38" s="167"/>
      <c r="I38" s="8">
        <f t="shared" si="9"/>
        <v>0</v>
      </c>
      <c r="J38" s="8">
        <f t="shared" si="8"/>
        <v>0</v>
      </c>
      <c r="K38" s="8">
        <f t="shared" si="3"/>
        <v>0</v>
      </c>
    </row>
    <row r="39" spans="2:12" x14ac:dyDescent="0.35">
      <c r="B39" s="153" t="str">
        <f>+'CLIN Detail list'!P40</f>
        <v>5.3.8    User Scenarios (U/S)</v>
      </c>
      <c r="C39" s="121"/>
      <c r="D39" s="121"/>
      <c r="E39" s="120"/>
      <c r="F39" s="120"/>
      <c r="G39" s="121"/>
      <c r="H39" s="167"/>
      <c r="I39" s="8">
        <f t="shared" si="9"/>
        <v>0</v>
      </c>
      <c r="J39" s="8">
        <f t="shared" si="8"/>
        <v>0</v>
      </c>
      <c r="K39" s="8">
        <f t="shared" si="3"/>
        <v>0</v>
      </c>
    </row>
    <row r="40" spans="2:12" x14ac:dyDescent="0.35">
      <c r="B40" s="153" t="str">
        <f>+'CLIN Detail list'!P41</f>
        <v>5.3.9    Operational Acceptance Criteria</v>
      </c>
      <c r="C40" s="121"/>
      <c r="D40" s="121"/>
      <c r="E40" s="120"/>
      <c r="F40" s="120"/>
      <c r="G40" s="121"/>
      <c r="H40" s="167"/>
      <c r="I40" s="8">
        <f t="shared" si="9"/>
        <v>0</v>
      </c>
      <c r="J40" s="8">
        <f t="shared" si="8"/>
        <v>0</v>
      </c>
      <c r="K40" s="8">
        <f t="shared" si="3"/>
        <v>0</v>
      </c>
    </row>
    <row r="41" spans="2:12" x14ac:dyDescent="0.35">
      <c r="B41" s="153" t="str">
        <f>+'CLIN Detail list'!P42</f>
        <v>5.3.10    Critical Design Review (CDR)</v>
      </c>
      <c r="C41" s="121"/>
      <c r="D41" s="121"/>
      <c r="E41" s="120"/>
      <c r="F41" s="120"/>
      <c r="G41" s="121"/>
      <c r="H41" s="167"/>
      <c r="I41" s="8">
        <f t="shared" ref="I41" si="10">G41*H41</f>
        <v>0</v>
      </c>
      <c r="J41" s="8">
        <f t="shared" si="8"/>
        <v>0</v>
      </c>
      <c r="K41" s="8">
        <f t="shared" si="3"/>
        <v>0</v>
      </c>
    </row>
    <row r="42" spans="2:12" x14ac:dyDescent="0.35">
      <c r="B42" s="237" t="str">
        <f>+'CLIN Detail list'!P43</f>
        <v>5.4    Service Transition</v>
      </c>
      <c r="C42" s="133"/>
      <c r="D42" s="133"/>
      <c r="E42" s="238"/>
      <c r="F42" s="238"/>
      <c r="G42" s="133"/>
      <c r="H42" s="239"/>
      <c r="I42" s="240"/>
      <c r="J42" s="241"/>
      <c r="K42" s="233">
        <f>SUBTOTAL(9,K43:K73)</f>
        <v>0</v>
      </c>
      <c r="L42" s="1"/>
    </row>
    <row r="43" spans="2:12" x14ac:dyDescent="0.35">
      <c r="B43" s="237" t="str">
        <f>+'CLIN Detail list'!P44</f>
        <v>5.4.1    Development and Pre-deployment</v>
      </c>
      <c r="C43" s="133"/>
      <c r="D43" s="133"/>
      <c r="E43" s="238"/>
      <c r="F43" s="238"/>
      <c r="G43" s="133"/>
      <c r="H43" s="239"/>
      <c r="I43" s="240"/>
      <c r="J43" s="241"/>
      <c r="K43" s="233">
        <f>SUBTOTAL(9,K44:K50)</f>
        <v>0</v>
      </c>
      <c r="L43" s="1"/>
    </row>
    <row r="44" spans="2:12" x14ac:dyDescent="0.35">
      <c r="B44" s="217" t="str">
        <f>+'CLIN Detail list'!P45</f>
        <v>5.4.1.1    Services Development</v>
      </c>
      <c r="C44" s="121"/>
      <c r="D44" s="121"/>
      <c r="E44" s="120"/>
      <c r="F44" s="120"/>
      <c r="G44" s="121"/>
      <c r="H44" s="167"/>
      <c r="I44" s="8">
        <f t="shared" ref="I44:I50" si="11">G44*H44</f>
        <v>0</v>
      </c>
      <c r="J44" s="8">
        <f t="shared" ref="J44:J50" si="12">I44*$O$4</f>
        <v>0</v>
      </c>
      <c r="K44" s="8">
        <f t="shared" ref="K44:K50" si="13">J44+I44</f>
        <v>0</v>
      </c>
    </row>
    <row r="45" spans="2:12" x14ac:dyDescent="0.35">
      <c r="B45" s="217" t="str">
        <f>+'CLIN Detail list'!P46</f>
        <v>5.4.1.2    Training Plan</v>
      </c>
      <c r="C45" s="121"/>
      <c r="D45" s="121"/>
      <c r="E45" s="120"/>
      <c r="F45" s="120"/>
      <c r="G45" s="121"/>
      <c r="H45" s="167"/>
      <c r="I45" s="8">
        <f t="shared" si="11"/>
        <v>0</v>
      </c>
      <c r="J45" s="8">
        <f t="shared" si="12"/>
        <v>0</v>
      </c>
      <c r="K45" s="8">
        <f t="shared" si="13"/>
        <v>0</v>
      </c>
    </row>
    <row r="46" spans="2:12" x14ac:dyDescent="0.35">
      <c r="B46" s="217" t="str">
        <f>+'CLIN Detail list'!P47</f>
        <v>5.4.1.3    Training Needs Analysis (TNA)</v>
      </c>
      <c r="C46" s="121"/>
      <c r="D46" s="121"/>
      <c r="E46" s="120"/>
      <c r="F46" s="120"/>
      <c r="G46" s="121"/>
      <c r="H46" s="167"/>
      <c r="I46" s="8">
        <f t="shared" si="11"/>
        <v>0</v>
      </c>
      <c r="J46" s="8">
        <f t="shared" si="12"/>
        <v>0</v>
      </c>
      <c r="K46" s="8">
        <f t="shared" si="13"/>
        <v>0</v>
      </c>
    </row>
    <row r="47" spans="2:12" x14ac:dyDescent="0.35">
      <c r="B47" s="217" t="str">
        <f>+'CLIN Detail list'!P48</f>
        <v>5.4.1.4    Design and Develop Training Program</v>
      </c>
      <c r="C47" s="121"/>
      <c r="D47" s="121"/>
      <c r="E47" s="120"/>
      <c r="F47" s="120"/>
      <c r="G47" s="121"/>
      <c r="H47" s="167"/>
      <c r="I47" s="8">
        <f t="shared" si="11"/>
        <v>0</v>
      </c>
      <c r="J47" s="8">
        <f t="shared" si="12"/>
        <v>0</v>
      </c>
      <c r="K47" s="8">
        <f t="shared" si="13"/>
        <v>0</v>
      </c>
    </row>
    <row r="48" spans="2:12" x14ac:dyDescent="0.35">
      <c r="B48" s="217" t="str">
        <f>+'CLIN Detail list'!P49</f>
        <v>5.4.1.5    Develop Training Material</v>
      </c>
      <c r="C48" s="121"/>
      <c r="D48" s="121"/>
      <c r="E48" s="120"/>
      <c r="F48" s="120"/>
      <c r="G48" s="121"/>
      <c r="H48" s="167"/>
      <c r="I48" s="8">
        <f t="shared" si="11"/>
        <v>0</v>
      </c>
      <c r="J48" s="8">
        <f t="shared" si="12"/>
        <v>0</v>
      </c>
      <c r="K48" s="8">
        <f t="shared" si="13"/>
        <v>0</v>
      </c>
    </row>
    <row r="49" spans="2:12" x14ac:dyDescent="0.35">
      <c r="B49" s="217" t="str">
        <f>+'CLIN Detail list'!P50</f>
        <v>5.4.1.6    Product Baseline Review</v>
      </c>
      <c r="C49" s="121"/>
      <c r="D49" s="121"/>
      <c r="E49" s="120"/>
      <c r="F49" s="120"/>
      <c r="G49" s="121"/>
      <c r="H49" s="167"/>
      <c r="I49" s="8">
        <f t="shared" si="11"/>
        <v>0</v>
      </c>
      <c r="J49" s="8">
        <f t="shared" si="12"/>
        <v>0</v>
      </c>
      <c r="K49" s="8">
        <f t="shared" si="13"/>
        <v>0</v>
      </c>
    </row>
    <row r="50" spans="2:12" x14ac:dyDescent="0.35">
      <c r="B50" s="217" t="str">
        <f>+'CLIN Detail list'!P51</f>
        <v>5.4.1.7    Performance Reports</v>
      </c>
      <c r="C50" s="121"/>
      <c r="D50" s="121"/>
      <c r="E50" s="120"/>
      <c r="F50" s="120"/>
      <c r="G50" s="121"/>
      <c r="H50" s="167"/>
      <c r="I50" s="8">
        <f t="shared" si="11"/>
        <v>0</v>
      </c>
      <c r="J50" s="8">
        <f t="shared" si="12"/>
        <v>0</v>
      </c>
      <c r="K50" s="8">
        <f t="shared" si="13"/>
        <v>0</v>
      </c>
    </row>
    <row r="51" spans="2:12" x14ac:dyDescent="0.35">
      <c r="B51" s="237" t="str">
        <f>+'CLIN Detail list'!P52</f>
        <v>5.4.2    Pre-deployment Testing Process</v>
      </c>
      <c r="C51" s="133"/>
      <c r="D51" s="133"/>
      <c r="E51" s="238"/>
      <c r="F51" s="238"/>
      <c r="G51" s="133"/>
      <c r="H51" s="239"/>
      <c r="I51" s="240"/>
      <c r="J51" s="241"/>
      <c r="K51" s="233">
        <f>SUBTOTAL(9,K52:K58)</f>
        <v>0</v>
      </c>
      <c r="L51" s="1"/>
    </row>
    <row r="52" spans="2:12" x14ac:dyDescent="0.35">
      <c r="B52" s="217" t="str">
        <f>+'CLIN Detail list'!P53</f>
        <v>5.4.2.1    Factory Acceptance Tests (FAT) Execution</v>
      </c>
      <c r="C52" s="121"/>
      <c r="D52" s="121"/>
      <c r="E52" s="120"/>
      <c r="F52" s="120"/>
      <c r="G52" s="121"/>
      <c r="H52" s="167"/>
      <c r="I52" s="8">
        <f t="shared" ref="I52:I56" si="14">G52*H52</f>
        <v>0</v>
      </c>
      <c r="J52" s="8">
        <f t="shared" ref="J52:J58" si="15">I52*$O$4</f>
        <v>0</v>
      </c>
      <c r="K52" s="8">
        <f t="shared" ref="K52:K58" si="16">J52+I52</f>
        <v>0</v>
      </c>
    </row>
    <row r="53" spans="2:12" x14ac:dyDescent="0.35">
      <c r="B53" s="217" t="str">
        <f>+'CLIN Detail list'!P54</f>
        <v xml:space="preserve">5.4.2.2    Factory Tests (FT) Plan and Test cases </v>
      </c>
      <c r="C53" s="121"/>
      <c r="D53" s="121"/>
      <c r="E53" s="120"/>
      <c r="F53" s="120"/>
      <c r="G53" s="121"/>
      <c r="H53" s="167"/>
      <c r="I53" s="8">
        <f t="shared" si="14"/>
        <v>0</v>
      </c>
      <c r="J53" s="8">
        <f t="shared" si="15"/>
        <v>0</v>
      </c>
      <c r="K53" s="8">
        <f t="shared" si="16"/>
        <v>0</v>
      </c>
    </row>
    <row r="54" spans="2:12" x14ac:dyDescent="0.35">
      <c r="B54" s="217" t="str">
        <f>+'CLIN Detail list'!P55</f>
        <v>5.4.2.3    Factory Test Report</v>
      </c>
      <c r="C54" s="121"/>
      <c r="D54" s="121"/>
      <c r="E54" s="120"/>
      <c r="F54" s="120"/>
      <c r="G54" s="121"/>
      <c r="H54" s="167"/>
      <c r="I54" s="8">
        <f t="shared" si="14"/>
        <v>0</v>
      </c>
      <c r="J54" s="8">
        <f t="shared" si="15"/>
        <v>0</v>
      </c>
      <c r="K54" s="8">
        <f t="shared" si="16"/>
        <v>0</v>
      </c>
    </row>
    <row r="55" spans="2:12" x14ac:dyDescent="0.35">
      <c r="B55" s="217" t="str">
        <f>+'CLIN Detail list'!P56</f>
        <v>5.4.2.4    System Integration Test (SIT) Execution</v>
      </c>
      <c r="C55" s="121"/>
      <c r="D55" s="121"/>
      <c r="E55" s="120"/>
      <c r="F55" s="120"/>
      <c r="G55" s="121"/>
      <c r="H55" s="167"/>
      <c r="I55" s="8">
        <f t="shared" si="14"/>
        <v>0</v>
      </c>
      <c r="J55" s="8">
        <f t="shared" si="15"/>
        <v>0</v>
      </c>
      <c r="K55" s="8">
        <f t="shared" si="16"/>
        <v>0</v>
      </c>
    </row>
    <row r="56" spans="2:12" x14ac:dyDescent="0.35">
      <c r="B56" s="217" t="str">
        <f>+'CLIN Detail list'!P57</f>
        <v>5.4.2.5    SIT Test Plan and Test Cases</v>
      </c>
      <c r="C56" s="121"/>
      <c r="D56" s="121"/>
      <c r="E56" s="120"/>
      <c r="F56" s="120"/>
      <c r="G56" s="121"/>
      <c r="H56" s="167"/>
      <c r="I56" s="8">
        <f t="shared" si="14"/>
        <v>0</v>
      </c>
      <c r="J56" s="8">
        <f t="shared" si="15"/>
        <v>0</v>
      </c>
      <c r="K56" s="8">
        <f t="shared" si="16"/>
        <v>0</v>
      </c>
    </row>
    <row r="57" spans="2:12" x14ac:dyDescent="0.35">
      <c r="B57" s="217" t="str">
        <f>+'CLIN Detail list'!P58</f>
        <v>5.4.2.6    PMIC  installation, integration and test</v>
      </c>
      <c r="C57" s="121"/>
      <c r="D57" s="121"/>
      <c r="E57" s="120"/>
      <c r="F57" s="120"/>
      <c r="G57" s="121"/>
      <c r="H57" s="167"/>
      <c r="I57" s="8">
        <f t="shared" ref="I57:I61" si="17">G57*H57</f>
        <v>0</v>
      </c>
      <c r="J57" s="8">
        <f t="shared" si="15"/>
        <v>0</v>
      </c>
      <c r="K57" s="8">
        <f t="shared" si="16"/>
        <v>0</v>
      </c>
    </row>
    <row r="58" spans="2:12" x14ac:dyDescent="0.35">
      <c r="B58" s="217" t="str">
        <f>+'CLIN Detail list'!P59</f>
        <v>5.4.2.7    SIT Report</v>
      </c>
      <c r="C58" s="121"/>
      <c r="D58" s="121"/>
      <c r="E58" s="120"/>
      <c r="F58" s="120"/>
      <c r="G58" s="121"/>
      <c r="H58" s="167"/>
      <c r="I58" s="8">
        <f t="shared" si="17"/>
        <v>0</v>
      </c>
      <c r="J58" s="8">
        <f t="shared" si="15"/>
        <v>0</v>
      </c>
      <c r="K58" s="8">
        <f t="shared" si="16"/>
        <v>0</v>
      </c>
    </row>
    <row r="59" spans="2:12" x14ac:dyDescent="0.35">
      <c r="B59" s="237" t="str">
        <f>+'CLIN Detail list'!P60</f>
        <v>5.4.3    IV&amp;V Processes (Deliverables required for CAB)</v>
      </c>
      <c r="C59" s="133"/>
      <c r="D59" s="133"/>
      <c r="E59" s="238"/>
      <c r="F59" s="238"/>
      <c r="G59" s="133"/>
      <c r="H59" s="239"/>
      <c r="I59" s="240"/>
      <c r="J59" s="241"/>
      <c r="K59" s="233">
        <f>SUBTOTAL(9,K60:K73)</f>
        <v>0</v>
      </c>
      <c r="L59" s="1"/>
    </row>
    <row r="60" spans="2:12" x14ac:dyDescent="0.35">
      <c r="B60" s="153" t="str">
        <f>+'CLIN Detail list'!P61</f>
        <v>5.4.3.1    System Installation Instructions</v>
      </c>
      <c r="C60" s="121"/>
      <c r="D60" s="121"/>
      <c r="E60" s="120"/>
      <c r="F60" s="120"/>
      <c r="G60" s="121"/>
      <c r="H60" s="167"/>
      <c r="I60" s="8">
        <f t="shared" si="17"/>
        <v>0</v>
      </c>
      <c r="J60" s="8">
        <f t="shared" ref="J60:J73" si="18">I60*$O$4</f>
        <v>0</v>
      </c>
      <c r="K60" s="8">
        <f t="shared" ref="K60:K73" si="19">J60+I60</f>
        <v>0</v>
      </c>
    </row>
    <row r="61" spans="2:12" ht="26.5" x14ac:dyDescent="0.35">
      <c r="B61" s="153" t="str">
        <f>+'CLIN Detail list'!P62</f>
        <v>5.4.3.2    Migration Information Assurance Plan, Scenarios and Test Review</v>
      </c>
      <c r="C61" s="121"/>
      <c r="D61" s="121"/>
      <c r="E61" s="120"/>
      <c r="F61" s="120"/>
      <c r="G61" s="121"/>
      <c r="H61" s="167"/>
      <c r="I61" s="8">
        <f t="shared" si="17"/>
        <v>0</v>
      </c>
      <c r="J61" s="8">
        <f t="shared" si="18"/>
        <v>0</v>
      </c>
      <c r="K61" s="8">
        <f t="shared" si="19"/>
        <v>0</v>
      </c>
    </row>
    <row r="62" spans="2:12" x14ac:dyDescent="0.35">
      <c r="B62" s="153" t="str">
        <f>+'CLIN Detail list'!P63</f>
        <v>5.4.3.3    Version Release Description/System Release Notes</v>
      </c>
      <c r="C62" s="121"/>
      <c r="D62" s="121"/>
      <c r="E62" s="120"/>
      <c r="F62" s="120"/>
      <c r="G62" s="121"/>
      <c r="H62" s="167"/>
      <c r="I62" s="8">
        <f t="shared" ref="I62:I65" si="20">G62*H62</f>
        <v>0</v>
      </c>
      <c r="J62" s="8">
        <f t="shared" si="18"/>
        <v>0</v>
      </c>
      <c r="K62" s="8">
        <f t="shared" si="19"/>
        <v>0</v>
      </c>
    </row>
    <row r="63" spans="2:12" x14ac:dyDescent="0.35">
      <c r="B63" s="153" t="str">
        <f>+'CLIN Detail list'!P64</f>
        <v>5.4.3.4    Service, System, or Product Support Plan</v>
      </c>
      <c r="C63" s="121"/>
      <c r="D63" s="121"/>
      <c r="E63" s="120"/>
      <c r="F63" s="120"/>
      <c r="G63" s="121"/>
      <c r="H63" s="167"/>
      <c r="I63" s="8">
        <f t="shared" si="20"/>
        <v>0</v>
      </c>
      <c r="J63" s="8">
        <f t="shared" si="18"/>
        <v>0</v>
      </c>
      <c r="K63" s="8">
        <f t="shared" si="19"/>
        <v>0</v>
      </c>
    </row>
    <row r="64" spans="2:12" ht="26.5" x14ac:dyDescent="0.35">
      <c r="B64" s="153" t="str">
        <f>+'CLIN Detail list'!P65</f>
        <v xml:space="preserve">5.4.3.5    End User Licence Agreement (EULA) for embedded Open Source Software (OSS) </v>
      </c>
      <c r="C64" s="121"/>
      <c r="D64" s="121"/>
      <c r="E64" s="120"/>
      <c r="F64" s="120"/>
      <c r="G64" s="121"/>
      <c r="H64" s="167"/>
      <c r="I64" s="8">
        <f t="shared" si="20"/>
        <v>0</v>
      </c>
      <c r="J64" s="8">
        <f t="shared" si="18"/>
        <v>0</v>
      </c>
      <c r="K64" s="8">
        <f t="shared" si="19"/>
        <v>0</v>
      </c>
    </row>
    <row r="65" spans="2:12" x14ac:dyDescent="0.35">
      <c r="B65" s="153" t="str">
        <f>+'CLIN Detail list'!P66</f>
        <v>5.4.3.6    Deployment Plan</v>
      </c>
      <c r="C65" s="121"/>
      <c r="D65" s="121"/>
      <c r="E65" s="120"/>
      <c r="F65" s="120"/>
      <c r="G65" s="121"/>
      <c r="H65" s="167"/>
      <c r="I65" s="8">
        <f t="shared" si="20"/>
        <v>0</v>
      </c>
      <c r="J65" s="8">
        <f t="shared" si="18"/>
        <v>0</v>
      </c>
      <c r="K65" s="8">
        <f t="shared" si="19"/>
        <v>0</v>
      </c>
    </row>
    <row r="66" spans="2:12" x14ac:dyDescent="0.35">
      <c r="B66" s="153" t="str">
        <f>+'CLIN Detail list'!P67</f>
        <v>5.4.3.7    Functional Test Report</v>
      </c>
      <c r="C66" s="121"/>
      <c r="D66" s="121"/>
      <c r="E66" s="120"/>
      <c r="F66" s="120"/>
      <c r="G66" s="121"/>
      <c r="H66" s="167"/>
      <c r="I66" s="8">
        <f t="shared" ref="I66:I69" si="21">G66*H66</f>
        <v>0</v>
      </c>
      <c r="J66" s="8">
        <f t="shared" si="18"/>
        <v>0</v>
      </c>
      <c r="K66" s="8">
        <f t="shared" si="19"/>
        <v>0</v>
      </c>
    </row>
    <row r="67" spans="2:12" ht="26.5" x14ac:dyDescent="0.35">
      <c r="B67" s="153" t="str">
        <f>+'CLIN Detail list'!P68</f>
        <v>5.4.3.8    Operational System Acceptance Test Plan, test cases and report (SAT)</v>
      </c>
      <c r="C67" s="121"/>
      <c r="D67" s="121"/>
      <c r="E67" s="120"/>
      <c r="F67" s="120"/>
      <c r="G67" s="121"/>
      <c r="H67" s="167"/>
      <c r="I67" s="8">
        <f t="shared" si="21"/>
        <v>0</v>
      </c>
      <c r="J67" s="8">
        <f t="shared" si="18"/>
        <v>0</v>
      </c>
      <c r="K67" s="8">
        <f t="shared" si="19"/>
        <v>0</v>
      </c>
    </row>
    <row r="68" spans="2:12" x14ac:dyDescent="0.35">
      <c r="B68" s="153" t="str">
        <f>+'CLIN Detail list'!P69</f>
        <v>5.4.3.9    User Acceptance Test Report (UAT)</v>
      </c>
      <c r="C68" s="121"/>
      <c r="D68" s="121"/>
      <c r="E68" s="120"/>
      <c r="F68" s="120"/>
      <c r="G68" s="121"/>
      <c r="H68" s="167"/>
      <c r="I68" s="8">
        <f t="shared" si="21"/>
        <v>0</v>
      </c>
      <c r="J68" s="8">
        <f t="shared" si="18"/>
        <v>0</v>
      </c>
      <c r="K68" s="8">
        <f t="shared" si="19"/>
        <v>0</v>
      </c>
    </row>
    <row r="69" spans="2:12" ht="26.5" x14ac:dyDescent="0.35">
      <c r="B69" s="153" t="str">
        <f>+'CLIN Detail list'!P70</f>
        <v xml:space="preserve">5.4.3.10    Engineering Test Report(s) [Unit, Integration, Interoperability, System and/or Regression] </v>
      </c>
      <c r="C69" s="121"/>
      <c r="D69" s="121"/>
      <c r="E69" s="120"/>
      <c r="F69" s="120"/>
      <c r="G69" s="121"/>
      <c r="H69" s="167"/>
      <c r="I69" s="8">
        <f t="shared" si="21"/>
        <v>0</v>
      </c>
      <c r="J69" s="8">
        <f t="shared" si="18"/>
        <v>0</v>
      </c>
      <c r="K69" s="8">
        <f t="shared" si="19"/>
        <v>0</v>
      </c>
    </row>
    <row r="70" spans="2:12" x14ac:dyDescent="0.35">
      <c r="B70" s="153" t="str">
        <f>+'CLIN Detail list'!P71</f>
        <v>5.4.3.11    Fit-For-Use Testing (FFU, IV&amp;V ON)</v>
      </c>
      <c r="C70" s="121"/>
      <c r="D70" s="121"/>
      <c r="E70" s="120"/>
      <c r="F70" s="120"/>
      <c r="G70" s="121"/>
      <c r="H70" s="167"/>
      <c r="I70" s="8">
        <f t="shared" ref="I70:I72" si="22">G70*H70</f>
        <v>0</v>
      </c>
      <c r="J70" s="8">
        <f t="shared" si="18"/>
        <v>0</v>
      </c>
      <c r="K70" s="8">
        <f t="shared" si="19"/>
        <v>0</v>
      </c>
    </row>
    <row r="71" spans="2:12" x14ac:dyDescent="0.35">
      <c r="B71" s="153" t="str">
        <f>+'CLIN Detail list'!P72</f>
        <v>5.4.3.12    Test Readiness Review (TRR)</v>
      </c>
      <c r="C71" s="121"/>
      <c r="D71" s="121"/>
      <c r="E71" s="120"/>
      <c r="F71" s="120"/>
      <c r="G71" s="121"/>
      <c r="H71" s="167"/>
      <c r="I71" s="8">
        <f t="shared" si="22"/>
        <v>0</v>
      </c>
      <c r="J71" s="8">
        <f t="shared" si="18"/>
        <v>0</v>
      </c>
      <c r="K71" s="8">
        <f t="shared" si="19"/>
        <v>0</v>
      </c>
    </row>
    <row r="72" spans="2:12" x14ac:dyDescent="0.35">
      <c r="B72" s="153" t="str">
        <f>+'CLIN Detail list'!P73</f>
        <v>5.4.3.13    Failover &amp; Disaster Recovery Test</v>
      </c>
      <c r="C72" s="121"/>
      <c r="D72" s="121"/>
      <c r="E72" s="120"/>
      <c r="F72" s="120"/>
      <c r="G72" s="121"/>
      <c r="H72" s="167"/>
      <c r="I72" s="8">
        <f t="shared" si="22"/>
        <v>0</v>
      </c>
      <c r="J72" s="8">
        <f t="shared" si="18"/>
        <v>0</v>
      </c>
      <c r="K72" s="8">
        <f t="shared" si="19"/>
        <v>0</v>
      </c>
    </row>
    <row r="73" spans="2:12" x14ac:dyDescent="0.35">
      <c r="B73" s="153" t="str">
        <f>+'CLIN Detail list'!P74</f>
        <v>5.4.3.14    Verification Cross Reference Matrix</v>
      </c>
      <c r="C73" s="121"/>
      <c r="D73" s="121"/>
      <c r="E73" s="120"/>
      <c r="F73" s="120"/>
      <c r="G73" s="121"/>
      <c r="H73" s="167"/>
      <c r="I73" s="8">
        <f t="shared" ref="I73:I86" si="23">G73*H73</f>
        <v>0</v>
      </c>
      <c r="J73" s="8">
        <f t="shared" si="18"/>
        <v>0</v>
      </c>
      <c r="K73" s="8">
        <f t="shared" si="19"/>
        <v>0</v>
      </c>
    </row>
    <row r="74" spans="2:12" x14ac:dyDescent="0.35">
      <c r="B74" s="237" t="str">
        <f>+'CLIN Detail list'!P75</f>
        <v>5.5    Service Operation</v>
      </c>
      <c r="C74" s="133"/>
      <c r="D74" s="133"/>
      <c r="E74" s="238"/>
      <c r="F74" s="238"/>
      <c r="G74" s="133"/>
      <c r="H74" s="239"/>
      <c r="I74" s="240"/>
      <c r="J74" s="241"/>
      <c r="K74" s="233">
        <f>SUBTOTAL(9,K75:K79)</f>
        <v>0</v>
      </c>
      <c r="L74" s="1"/>
    </row>
    <row r="75" spans="2:12" x14ac:dyDescent="0.35">
      <c r="B75" s="153" t="str">
        <f>+'CLIN Detail list'!P76</f>
        <v>5.5.1    Provisional System Acceptance (PSA - Remaining Sites)</v>
      </c>
      <c r="C75" s="121"/>
      <c r="D75" s="121"/>
      <c r="E75" s="120"/>
      <c r="F75" s="120"/>
      <c r="G75" s="121"/>
      <c r="H75" s="167"/>
      <c r="I75" s="8">
        <f t="shared" si="23"/>
        <v>0</v>
      </c>
      <c r="J75" s="8">
        <f>I75*$O$4</f>
        <v>0</v>
      </c>
      <c r="K75" s="8">
        <f t="shared" ref="K75:K79" si="24">J75+I75</f>
        <v>0</v>
      </c>
    </row>
    <row r="76" spans="2:12" x14ac:dyDescent="0.35">
      <c r="B76" s="153" t="str">
        <f>+'CLIN Detail list'!P77</f>
        <v>5.5.2    Initial Contractor Support (IOC to FSA)</v>
      </c>
      <c r="C76" s="121"/>
      <c r="D76" s="121"/>
      <c r="E76" s="120"/>
      <c r="F76" s="120"/>
      <c r="G76" s="121"/>
      <c r="H76" s="167"/>
      <c r="I76" s="8">
        <f t="shared" si="23"/>
        <v>0</v>
      </c>
      <c r="J76" s="8">
        <f>I76*$O$4</f>
        <v>0</v>
      </c>
      <c r="K76" s="8">
        <f t="shared" si="24"/>
        <v>0</v>
      </c>
    </row>
    <row r="77" spans="2:12" x14ac:dyDescent="0.35">
      <c r="B77" s="153" t="str">
        <f>+'CLIN Detail list'!P78</f>
        <v>5.5.3    Training the trainer delivery</v>
      </c>
      <c r="C77" s="121"/>
      <c r="D77" s="121"/>
      <c r="E77" s="120"/>
      <c r="F77" s="120"/>
      <c r="G77" s="121"/>
      <c r="H77" s="167"/>
      <c r="I77" s="8">
        <f t="shared" si="23"/>
        <v>0</v>
      </c>
      <c r="J77" s="8">
        <f>I77*$O$4</f>
        <v>0</v>
      </c>
      <c r="K77" s="8">
        <f t="shared" si="24"/>
        <v>0</v>
      </c>
    </row>
    <row r="78" spans="2:12" x14ac:dyDescent="0.35">
      <c r="B78" s="153" t="str">
        <f>+'CLIN Detail list'!P79</f>
        <v>5.5.4    Handover of Support</v>
      </c>
      <c r="C78" s="121"/>
      <c r="D78" s="121"/>
      <c r="E78" s="120"/>
      <c r="F78" s="120"/>
      <c r="G78" s="121"/>
      <c r="H78" s="167"/>
      <c r="I78" s="8">
        <f t="shared" si="23"/>
        <v>0</v>
      </c>
      <c r="J78" s="8">
        <f>I78*$O$4</f>
        <v>0</v>
      </c>
      <c r="K78" s="8">
        <f t="shared" si="24"/>
        <v>0</v>
      </c>
    </row>
    <row r="79" spans="2:12" x14ac:dyDescent="0.35">
      <c r="B79" s="153" t="str">
        <f>+'CLIN Detail list'!P80</f>
        <v>5.5.5    CLS Reports</v>
      </c>
      <c r="C79" s="121"/>
      <c r="D79" s="121"/>
      <c r="E79" s="120"/>
      <c r="F79" s="120"/>
      <c r="G79" s="121"/>
      <c r="H79" s="167"/>
      <c r="I79" s="8">
        <f t="shared" si="23"/>
        <v>0</v>
      </c>
      <c r="J79" s="8">
        <f>I79*$O$4</f>
        <v>0</v>
      </c>
      <c r="K79" s="8">
        <f t="shared" si="24"/>
        <v>0</v>
      </c>
    </row>
    <row r="80" spans="2:12" x14ac:dyDescent="0.35">
      <c r="B80" s="237" t="str">
        <f>+'CLIN Detail list'!P81</f>
        <v>5.6    Implementation on ON &amp; PBN</v>
      </c>
      <c r="C80" s="133"/>
      <c r="D80" s="133"/>
      <c r="E80" s="238"/>
      <c r="F80" s="238"/>
      <c r="G80" s="133"/>
      <c r="H80" s="239"/>
      <c r="I80" s="240"/>
      <c r="J80" s="241"/>
      <c r="K80" s="233">
        <f>SUBTOTAL(9,K81:K364)</f>
        <v>0</v>
      </c>
      <c r="L80" s="1"/>
    </row>
    <row r="81" spans="2:12" x14ac:dyDescent="0.35">
      <c r="B81" s="237" t="str">
        <f>+'CLIN Detail list'!P82</f>
        <v>5.6.1    SER 1 : SHAPE Mons (Pilot)</v>
      </c>
      <c r="C81" s="133"/>
      <c r="D81" s="133"/>
      <c r="E81" s="238"/>
      <c r="F81" s="238"/>
      <c r="G81" s="133"/>
      <c r="H81" s="239"/>
      <c r="I81" s="240"/>
      <c r="J81" s="241"/>
      <c r="K81" s="233">
        <f>SUBTOTAL(9,K82:K90)</f>
        <v>0</v>
      </c>
      <c r="L81" s="1"/>
    </row>
    <row r="82" spans="2:12" x14ac:dyDescent="0.35">
      <c r="B82" s="153" t="str">
        <f>+'CLIN Detail list'!P83</f>
        <v>5.6.1.1    Pre Migration Meeting</v>
      </c>
      <c r="C82" s="121"/>
      <c r="D82" s="121"/>
      <c r="E82" s="120"/>
      <c r="F82" s="120"/>
      <c r="G82" s="121"/>
      <c r="H82" s="167"/>
      <c r="I82" s="8">
        <f t="shared" si="23"/>
        <v>0</v>
      </c>
      <c r="J82" s="8">
        <f t="shared" ref="J82:J90" si="25">I82*$O$4</f>
        <v>0</v>
      </c>
      <c r="K82" s="8">
        <f t="shared" ref="K82:K90" si="26">J82+I82</f>
        <v>0</v>
      </c>
    </row>
    <row r="83" spans="2:12" x14ac:dyDescent="0.35">
      <c r="B83" s="153" t="str">
        <f>+'CLIN Detail list'!P84</f>
        <v>5.6.1.2    Site Survey (IKM Tools)</v>
      </c>
      <c r="C83" s="121"/>
      <c r="D83" s="121"/>
      <c r="E83" s="120"/>
      <c r="F83" s="120"/>
      <c r="G83" s="121"/>
      <c r="H83" s="167"/>
      <c r="I83" s="8">
        <f t="shared" si="23"/>
        <v>0</v>
      </c>
      <c r="J83" s="8">
        <f t="shared" si="25"/>
        <v>0</v>
      </c>
      <c r="K83" s="8">
        <f t="shared" si="26"/>
        <v>0</v>
      </c>
    </row>
    <row r="84" spans="2:12" x14ac:dyDescent="0.35">
      <c r="B84" s="153" t="str">
        <f>+'CLIN Detail list'!P85</f>
        <v>5.6.1.3    Support to Pilot Site Activation (ON &amp; PBN)</v>
      </c>
      <c r="C84" s="121"/>
      <c r="D84" s="121"/>
      <c r="E84" s="120"/>
      <c r="F84" s="120"/>
      <c r="G84" s="121"/>
      <c r="H84" s="167"/>
      <c r="I84" s="8">
        <f t="shared" si="23"/>
        <v>0</v>
      </c>
      <c r="J84" s="8">
        <f t="shared" si="25"/>
        <v>0</v>
      </c>
      <c r="K84" s="8">
        <f t="shared" si="26"/>
        <v>0</v>
      </c>
    </row>
    <row r="85" spans="2:12" x14ac:dyDescent="0.35">
      <c r="B85" s="153" t="str">
        <f>+'CLIN Detail list'!P86</f>
        <v xml:space="preserve">5.6.1.4    Installation  </v>
      </c>
      <c r="C85" s="121"/>
      <c r="D85" s="121"/>
      <c r="E85" s="120"/>
      <c r="F85" s="120"/>
      <c r="G85" s="121"/>
      <c r="H85" s="167"/>
      <c r="I85" s="8">
        <f t="shared" si="23"/>
        <v>0</v>
      </c>
      <c r="J85" s="8">
        <f t="shared" si="25"/>
        <v>0</v>
      </c>
      <c r="K85" s="8">
        <f t="shared" si="26"/>
        <v>0</v>
      </c>
    </row>
    <row r="86" spans="2:12" x14ac:dyDescent="0.35">
      <c r="B86" s="153" t="str">
        <f>+'CLIN Detail list'!P87</f>
        <v>5.6.1.5    Migration Tool configuration / customization</v>
      </c>
      <c r="C86" s="121"/>
      <c r="D86" s="121"/>
      <c r="E86" s="120"/>
      <c r="F86" s="120"/>
      <c r="G86" s="121"/>
      <c r="H86" s="167"/>
      <c r="I86" s="8">
        <f t="shared" si="23"/>
        <v>0</v>
      </c>
      <c r="J86" s="8">
        <f t="shared" si="25"/>
        <v>0</v>
      </c>
      <c r="K86" s="8">
        <f t="shared" si="26"/>
        <v>0</v>
      </c>
    </row>
    <row r="87" spans="2:12" x14ac:dyDescent="0.35">
      <c r="B87" s="153" t="str">
        <f>+'CLIN Detail list'!P88</f>
        <v xml:space="preserve">5.6.1.6    Data Migration </v>
      </c>
      <c r="C87" s="121"/>
      <c r="D87" s="121"/>
      <c r="E87" s="120"/>
      <c r="F87" s="120"/>
      <c r="G87" s="121"/>
      <c r="H87" s="167"/>
      <c r="I87" s="8">
        <f t="shared" ref="I87" si="27">G87*H87</f>
        <v>0</v>
      </c>
      <c r="J87" s="8">
        <f t="shared" si="25"/>
        <v>0</v>
      </c>
      <c r="K87" s="8">
        <f t="shared" si="26"/>
        <v>0</v>
      </c>
    </row>
    <row r="88" spans="2:12" x14ac:dyDescent="0.35">
      <c r="B88" s="153" t="str">
        <f>+'CLIN Detail list'!P89</f>
        <v>5.6.1.7    Post Migration Information Assurance Test</v>
      </c>
      <c r="C88" s="121"/>
      <c r="D88" s="121"/>
      <c r="E88" s="120"/>
      <c r="F88" s="120"/>
      <c r="G88" s="121"/>
      <c r="H88" s="167"/>
      <c r="I88" s="8">
        <f t="shared" ref="I88:I90" si="28">G88*H88</f>
        <v>0</v>
      </c>
      <c r="J88" s="8">
        <f t="shared" si="25"/>
        <v>0</v>
      </c>
      <c r="K88" s="8">
        <f t="shared" si="26"/>
        <v>0</v>
      </c>
    </row>
    <row r="89" spans="2:12" x14ac:dyDescent="0.35">
      <c r="B89" s="153" t="str">
        <f>+'CLIN Detail list'!P90</f>
        <v>5.6.1.8    Performance Tests, Test</v>
      </c>
      <c r="C89" s="121"/>
      <c r="D89" s="121"/>
      <c r="E89" s="120"/>
      <c r="F89" s="120"/>
      <c r="G89" s="121"/>
      <c r="H89" s="167"/>
      <c r="I89" s="8">
        <f t="shared" si="28"/>
        <v>0</v>
      </c>
      <c r="J89" s="8">
        <f t="shared" si="25"/>
        <v>0</v>
      </c>
      <c r="K89" s="8">
        <f t="shared" si="26"/>
        <v>0</v>
      </c>
    </row>
    <row r="90" spans="2:12" x14ac:dyDescent="0.35">
      <c r="B90" s="153" t="str">
        <f>+'CLIN Detail list'!P91</f>
        <v>5.6.1.9    Site Acceptance Test  SHAPE HQ = Pilot</v>
      </c>
      <c r="C90" s="121"/>
      <c r="D90" s="121"/>
      <c r="E90" s="120"/>
      <c r="F90" s="120"/>
      <c r="G90" s="121"/>
      <c r="H90" s="167"/>
      <c r="I90" s="8">
        <f t="shared" si="28"/>
        <v>0</v>
      </c>
      <c r="J90" s="8">
        <f t="shared" si="25"/>
        <v>0</v>
      </c>
      <c r="K90" s="8">
        <f t="shared" si="26"/>
        <v>0</v>
      </c>
    </row>
    <row r="91" spans="2:12" x14ac:dyDescent="0.35">
      <c r="B91" s="237" t="str">
        <f>+'CLIN Detail list'!P92</f>
        <v>5.6.2    SER 2: Pre Migration Meeting ACT SEE</v>
      </c>
      <c r="C91" s="133"/>
      <c r="D91" s="133"/>
      <c r="E91" s="238"/>
      <c r="F91" s="238"/>
      <c r="G91" s="133"/>
      <c r="H91" s="239"/>
      <c r="I91" s="240"/>
      <c r="J91" s="241"/>
      <c r="K91" s="233">
        <f>SUBTOTAL(9,K92:K99)</f>
        <v>0</v>
      </c>
      <c r="L91" s="1"/>
    </row>
    <row r="92" spans="2:12" x14ac:dyDescent="0.35">
      <c r="B92" s="153" t="str">
        <f>+'CLIN Detail list'!P93</f>
        <v>5.6.2.1    Pre Migration Meeting</v>
      </c>
      <c r="C92" s="121"/>
      <c r="D92" s="121"/>
      <c r="E92" s="120"/>
      <c r="F92" s="120"/>
      <c r="G92" s="121"/>
      <c r="H92" s="167"/>
      <c r="I92" s="8">
        <f t="shared" ref="I92" si="29">G92*H92</f>
        <v>0</v>
      </c>
      <c r="J92" s="8">
        <f t="shared" ref="J92:J99" si="30">I92*$O$4</f>
        <v>0</v>
      </c>
      <c r="K92" s="8">
        <f t="shared" ref="K92:K99" si="31">J92+I92</f>
        <v>0</v>
      </c>
    </row>
    <row r="93" spans="2:12" x14ac:dyDescent="0.35">
      <c r="B93" s="153" t="str">
        <f>+'CLIN Detail list'!P94</f>
        <v>5.6.2.2    Site Survey (IKM Tools)</v>
      </c>
      <c r="C93" s="121"/>
      <c r="D93" s="121"/>
      <c r="E93" s="120"/>
      <c r="F93" s="120"/>
      <c r="G93" s="121"/>
      <c r="H93" s="167"/>
      <c r="I93" s="8">
        <f t="shared" ref="I93:I101" si="32">G93*H93</f>
        <v>0</v>
      </c>
      <c r="J93" s="8">
        <f t="shared" si="30"/>
        <v>0</v>
      </c>
      <c r="K93" s="8">
        <f t="shared" si="31"/>
        <v>0</v>
      </c>
    </row>
    <row r="94" spans="2:12" x14ac:dyDescent="0.35">
      <c r="B94" s="153" t="str">
        <f>+'CLIN Detail list'!P95</f>
        <v>5.6.2.3    Support Site Activation (ON &amp; PBN)</v>
      </c>
      <c r="C94" s="121"/>
      <c r="D94" s="121"/>
      <c r="E94" s="120"/>
      <c r="F94" s="120"/>
      <c r="G94" s="121"/>
      <c r="H94" s="167"/>
      <c r="I94" s="8">
        <f t="shared" si="32"/>
        <v>0</v>
      </c>
      <c r="J94" s="8">
        <f t="shared" si="30"/>
        <v>0</v>
      </c>
      <c r="K94" s="8">
        <f t="shared" si="31"/>
        <v>0</v>
      </c>
    </row>
    <row r="95" spans="2:12" x14ac:dyDescent="0.35">
      <c r="B95" s="153" t="str">
        <f>+'CLIN Detail list'!P96</f>
        <v>5.6.2.4    Migration Tool configuration / customization</v>
      </c>
      <c r="C95" s="121"/>
      <c r="D95" s="121"/>
      <c r="E95" s="120"/>
      <c r="F95" s="120"/>
      <c r="G95" s="121"/>
      <c r="H95" s="167"/>
      <c r="I95" s="8">
        <f t="shared" si="32"/>
        <v>0</v>
      </c>
      <c r="J95" s="8">
        <f t="shared" si="30"/>
        <v>0</v>
      </c>
      <c r="K95" s="8">
        <f t="shared" si="31"/>
        <v>0</v>
      </c>
    </row>
    <row r="96" spans="2:12" x14ac:dyDescent="0.35">
      <c r="B96" s="153" t="str">
        <f>+'CLIN Detail list'!P97</f>
        <v xml:space="preserve">5.6.2.5    Data Migration </v>
      </c>
      <c r="C96" s="121"/>
      <c r="D96" s="121"/>
      <c r="E96" s="120"/>
      <c r="F96" s="120"/>
      <c r="G96" s="121"/>
      <c r="H96" s="167"/>
      <c r="I96" s="8">
        <f t="shared" si="32"/>
        <v>0</v>
      </c>
      <c r="J96" s="8">
        <f t="shared" si="30"/>
        <v>0</v>
      </c>
      <c r="K96" s="8">
        <f t="shared" si="31"/>
        <v>0</v>
      </c>
    </row>
    <row r="97" spans="2:12" x14ac:dyDescent="0.35">
      <c r="B97" s="153" t="str">
        <f>+'CLIN Detail list'!P98</f>
        <v>5.6.2.6    Post Migration Information Assurance Test</v>
      </c>
      <c r="C97" s="121"/>
      <c r="D97" s="121"/>
      <c r="E97" s="120"/>
      <c r="F97" s="120"/>
      <c r="G97" s="121"/>
      <c r="H97" s="167"/>
      <c r="I97" s="8">
        <f t="shared" si="32"/>
        <v>0</v>
      </c>
      <c r="J97" s="8">
        <f t="shared" si="30"/>
        <v>0</v>
      </c>
      <c r="K97" s="8">
        <f t="shared" si="31"/>
        <v>0</v>
      </c>
    </row>
    <row r="98" spans="2:12" x14ac:dyDescent="0.35">
      <c r="B98" s="153" t="str">
        <f>+'CLIN Detail list'!P99</f>
        <v>5.6.2.7    Performance Tests, Test</v>
      </c>
      <c r="C98" s="121"/>
      <c r="D98" s="121"/>
      <c r="E98" s="120"/>
      <c r="F98" s="120"/>
      <c r="G98" s="121"/>
      <c r="H98" s="167"/>
      <c r="I98" s="8">
        <f t="shared" si="32"/>
        <v>0</v>
      </c>
      <c r="J98" s="8">
        <f t="shared" si="30"/>
        <v>0</v>
      </c>
      <c r="K98" s="8">
        <f t="shared" si="31"/>
        <v>0</v>
      </c>
    </row>
    <row r="99" spans="2:12" x14ac:dyDescent="0.35">
      <c r="B99" s="153" t="str">
        <f>+'CLIN Detail list'!P100</f>
        <v>5.6.2.8    Site Acceptance Test</v>
      </c>
      <c r="C99" s="121"/>
      <c r="D99" s="121"/>
      <c r="E99" s="120"/>
      <c r="F99" s="120"/>
      <c r="G99" s="121"/>
      <c r="H99" s="167"/>
      <c r="I99" s="8">
        <f t="shared" si="32"/>
        <v>0</v>
      </c>
      <c r="J99" s="8">
        <f t="shared" si="30"/>
        <v>0</v>
      </c>
      <c r="K99" s="8">
        <f t="shared" si="31"/>
        <v>0</v>
      </c>
    </row>
    <row r="100" spans="2:12" x14ac:dyDescent="0.35">
      <c r="B100" s="237" t="str">
        <f>+'CLIN Detail list'!P101</f>
        <v>5.6.3    SER 3: Pre Migration Meeting NCISG</v>
      </c>
      <c r="C100" s="133"/>
      <c r="D100" s="133"/>
      <c r="E100" s="238"/>
      <c r="F100" s="238"/>
      <c r="G100" s="133"/>
      <c r="H100" s="239"/>
      <c r="I100" s="240"/>
      <c r="J100" s="241"/>
      <c r="K100" s="233">
        <f>SUBTOTAL(9,K101:K108)</f>
        <v>0</v>
      </c>
      <c r="L100" s="1"/>
    </row>
    <row r="101" spans="2:12" x14ac:dyDescent="0.35">
      <c r="B101" s="153" t="str">
        <f>+'CLIN Detail list'!P102</f>
        <v>5.6.3.1    Pre Migration Meeting</v>
      </c>
      <c r="C101" s="121"/>
      <c r="D101" s="121"/>
      <c r="E101" s="120"/>
      <c r="F101" s="120"/>
      <c r="G101" s="121"/>
      <c r="H101" s="167"/>
      <c r="I101" s="8">
        <f t="shared" si="32"/>
        <v>0</v>
      </c>
      <c r="J101" s="8">
        <f t="shared" ref="J101:J108" si="33">I101*$O$4</f>
        <v>0</v>
      </c>
      <c r="K101" s="8">
        <f t="shared" ref="K101:K108" si="34">J101+I101</f>
        <v>0</v>
      </c>
    </row>
    <row r="102" spans="2:12" x14ac:dyDescent="0.35">
      <c r="B102" s="153" t="str">
        <f>+'CLIN Detail list'!P103</f>
        <v>5.6.3.2    Site Survey (IKM Tools)</v>
      </c>
      <c r="C102" s="121"/>
      <c r="D102" s="121"/>
      <c r="E102" s="120"/>
      <c r="F102" s="120"/>
      <c r="G102" s="121"/>
      <c r="H102" s="167"/>
      <c r="I102" s="8">
        <f t="shared" ref="I102" si="35">G102*H102</f>
        <v>0</v>
      </c>
      <c r="J102" s="8">
        <f t="shared" si="33"/>
        <v>0</v>
      </c>
      <c r="K102" s="8">
        <f t="shared" si="34"/>
        <v>0</v>
      </c>
    </row>
    <row r="103" spans="2:12" x14ac:dyDescent="0.35">
      <c r="B103" s="153" t="str">
        <f>+'CLIN Detail list'!P104</f>
        <v>5.6.3.3    Support Site Activation (ON &amp; PBN)</v>
      </c>
      <c r="C103" s="121"/>
      <c r="D103" s="121"/>
      <c r="E103" s="120"/>
      <c r="F103" s="120"/>
      <c r="G103" s="121"/>
      <c r="H103" s="167"/>
      <c r="I103" s="8">
        <f t="shared" ref="I103:I113" si="36">G103*H103</f>
        <v>0</v>
      </c>
      <c r="J103" s="8">
        <f t="shared" si="33"/>
        <v>0</v>
      </c>
      <c r="K103" s="8">
        <f t="shared" si="34"/>
        <v>0</v>
      </c>
    </row>
    <row r="104" spans="2:12" x14ac:dyDescent="0.35">
      <c r="B104" s="153" t="str">
        <f>+'CLIN Detail list'!P105</f>
        <v>5.6.3.4    Migration Tool configuration / customization</v>
      </c>
      <c r="C104" s="121"/>
      <c r="D104" s="121"/>
      <c r="E104" s="120"/>
      <c r="F104" s="120"/>
      <c r="G104" s="121"/>
      <c r="H104" s="167"/>
      <c r="I104" s="8">
        <f t="shared" si="36"/>
        <v>0</v>
      </c>
      <c r="J104" s="8">
        <f t="shared" si="33"/>
        <v>0</v>
      </c>
      <c r="K104" s="8">
        <f t="shared" si="34"/>
        <v>0</v>
      </c>
    </row>
    <row r="105" spans="2:12" x14ac:dyDescent="0.35">
      <c r="B105" s="153" t="str">
        <f>+'CLIN Detail list'!P106</f>
        <v xml:space="preserve">5.6.3.5    Data Migration </v>
      </c>
      <c r="C105" s="121"/>
      <c r="D105" s="121"/>
      <c r="E105" s="120"/>
      <c r="F105" s="120"/>
      <c r="G105" s="121"/>
      <c r="H105" s="167"/>
      <c r="I105" s="8">
        <f t="shared" si="36"/>
        <v>0</v>
      </c>
      <c r="J105" s="8">
        <f t="shared" si="33"/>
        <v>0</v>
      </c>
      <c r="K105" s="8">
        <f t="shared" si="34"/>
        <v>0</v>
      </c>
    </row>
    <row r="106" spans="2:12" x14ac:dyDescent="0.35">
      <c r="B106" s="153" t="str">
        <f>+'CLIN Detail list'!P107</f>
        <v>5.6.3.6    Post Migration Information Assurance Test</v>
      </c>
      <c r="C106" s="121"/>
      <c r="D106" s="121"/>
      <c r="E106" s="120"/>
      <c r="F106" s="120"/>
      <c r="G106" s="121"/>
      <c r="H106" s="167"/>
      <c r="I106" s="8">
        <f t="shared" si="36"/>
        <v>0</v>
      </c>
      <c r="J106" s="8">
        <f t="shared" si="33"/>
        <v>0</v>
      </c>
      <c r="K106" s="8">
        <f t="shared" si="34"/>
        <v>0</v>
      </c>
    </row>
    <row r="107" spans="2:12" x14ac:dyDescent="0.35">
      <c r="B107" s="153" t="str">
        <f>+'CLIN Detail list'!P108</f>
        <v>5.6.3.7    Performance Tests, Test</v>
      </c>
      <c r="C107" s="121"/>
      <c r="D107" s="121"/>
      <c r="E107" s="120"/>
      <c r="F107" s="120"/>
      <c r="G107" s="121"/>
      <c r="H107" s="167"/>
      <c r="I107" s="8">
        <f t="shared" si="36"/>
        <v>0</v>
      </c>
      <c r="J107" s="8">
        <f t="shared" si="33"/>
        <v>0</v>
      </c>
      <c r="K107" s="8">
        <f t="shared" si="34"/>
        <v>0</v>
      </c>
    </row>
    <row r="108" spans="2:12" x14ac:dyDescent="0.35">
      <c r="B108" s="153" t="str">
        <f>+'CLIN Detail list'!P109</f>
        <v>5.6.3.8    Site Acceptance Test</v>
      </c>
      <c r="C108" s="121"/>
      <c r="D108" s="121"/>
      <c r="E108" s="120"/>
      <c r="F108" s="120"/>
      <c r="G108" s="121"/>
      <c r="H108" s="167"/>
      <c r="I108" s="8">
        <f t="shared" si="36"/>
        <v>0</v>
      </c>
      <c r="J108" s="8">
        <f t="shared" si="33"/>
        <v>0</v>
      </c>
      <c r="K108" s="8">
        <f t="shared" si="34"/>
        <v>0</v>
      </c>
    </row>
    <row r="109" spans="2:12" ht="26.5" x14ac:dyDescent="0.35">
      <c r="B109" s="237" t="str">
        <f>+'CLIN Detail list'!P110</f>
        <v>5.6.4    SER 4: Pre Migration Meeting NCIA Reference Facility (ON ONLY)</v>
      </c>
      <c r="C109" s="133"/>
      <c r="D109" s="133"/>
      <c r="E109" s="238"/>
      <c r="F109" s="238"/>
      <c r="G109" s="133"/>
      <c r="H109" s="239"/>
      <c r="I109" s="240"/>
      <c r="J109" s="241"/>
      <c r="K109" s="233">
        <f>SUBTOTAL(9,K110:K117)</f>
        <v>0</v>
      </c>
      <c r="L109" s="1"/>
    </row>
    <row r="110" spans="2:12" x14ac:dyDescent="0.35">
      <c r="B110" s="153" t="str">
        <f>+'CLIN Detail list'!P111</f>
        <v>5.6.4.1    Pre Migration Meeting</v>
      </c>
      <c r="C110" s="121"/>
      <c r="D110" s="121"/>
      <c r="E110" s="120"/>
      <c r="F110" s="120"/>
      <c r="G110" s="121"/>
      <c r="H110" s="167"/>
      <c r="I110" s="8">
        <f t="shared" si="36"/>
        <v>0</v>
      </c>
      <c r="J110" s="8">
        <f t="shared" ref="J110:J117" si="37">I110*$O$4</f>
        <v>0</v>
      </c>
      <c r="K110" s="8">
        <f t="shared" ref="K110:K117" si="38">J110+I110</f>
        <v>0</v>
      </c>
    </row>
    <row r="111" spans="2:12" x14ac:dyDescent="0.35">
      <c r="B111" s="153" t="str">
        <f>+'CLIN Detail list'!P112</f>
        <v>5.6.4.2    Site Survey (IKM Tools)</v>
      </c>
      <c r="C111" s="121"/>
      <c r="D111" s="121"/>
      <c r="E111" s="120"/>
      <c r="F111" s="120"/>
      <c r="G111" s="121"/>
      <c r="H111" s="167"/>
      <c r="I111" s="8">
        <f t="shared" si="36"/>
        <v>0</v>
      </c>
      <c r="J111" s="8">
        <f t="shared" si="37"/>
        <v>0</v>
      </c>
      <c r="K111" s="8">
        <f t="shared" si="38"/>
        <v>0</v>
      </c>
    </row>
    <row r="112" spans="2:12" x14ac:dyDescent="0.35">
      <c r="B112" s="153" t="str">
        <f>+'CLIN Detail list'!P113</f>
        <v>5.6.4.3    Support Site Activation (ON)</v>
      </c>
      <c r="C112" s="121"/>
      <c r="D112" s="121"/>
      <c r="E112" s="120"/>
      <c r="F112" s="120"/>
      <c r="G112" s="121"/>
      <c r="H112" s="167"/>
      <c r="I112" s="8">
        <f t="shared" si="36"/>
        <v>0</v>
      </c>
      <c r="J112" s="8">
        <f t="shared" si="37"/>
        <v>0</v>
      </c>
      <c r="K112" s="8">
        <f t="shared" si="38"/>
        <v>0</v>
      </c>
    </row>
    <row r="113" spans="2:12" x14ac:dyDescent="0.35">
      <c r="B113" s="153" t="str">
        <f>+'CLIN Detail list'!P114</f>
        <v>5.6.4.4    Migration Tool configuration / customization</v>
      </c>
      <c r="C113" s="121"/>
      <c r="D113" s="121"/>
      <c r="E113" s="120"/>
      <c r="F113" s="120"/>
      <c r="G113" s="121"/>
      <c r="H113" s="167"/>
      <c r="I113" s="8">
        <f t="shared" si="36"/>
        <v>0</v>
      </c>
      <c r="J113" s="8">
        <f t="shared" si="37"/>
        <v>0</v>
      </c>
      <c r="K113" s="8">
        <f t="shared" si="38"/>
        <v>0</v>
      </c>
    </row>
    <row r="114" spans="2:12" x14ac:dyDescent="0.35">
      <c r="B114" s="153" t="str">
        <f>+'CLIN Detail list'!P115</f>
        <v xml:space="preserve">5.6.4.5    Data Migration </v>
      </c>
      <c r="C114" s="121"/>
      <c r="D114" s="121"/>
      <c r="E114" s="120"/>
      <c r="F114" s="120"/>
      <c r="G114" s="121"/>
      <c r="H114" s="167"/>
      <c r="I114" s="8">
        <f t="shared" ref="I114:I124" si="39">G114*H114</f>
        <v>0</v>
      </c>
      <c r="J114" s="8">
        <f t="shared" si="37"/>
        <v>0</v>
      </c>
      <c r="K114" s="8">
        <f t="shared" si="38"/>
        <v>0</v>
      </c>
    </row>
    <row r="115" spans="2:12" x14ac:dyDescent="0.35">
      <c r="B115" s="153" t="str">
        <f>+'CLIN Detail list'!P116</f>
        <v>5.6.4.6    Post Migration Information Assurance Test</v>
      </c>
      <c r="C115" s="121"/>
      <c r="D115" s="121"/>
      <c r="E115" s="120"/>
      <c r="F115" s="120"/>
      <c r="G115" s="121"/>
      <c r="H115" s="167"/>
      <c r="I115" s="8">
        <f t="shared" si="39"/>
        <v>0</v>
      </c>
      <c r="J115" s="8">
        <f t="shared" si="37"/>
        <v>0</v>
      </c>
      <c r="K115" s="8">
        <f t="shared" si="38"/>
        <v>0</v>
      </c>
    </row>
    <row r="116" spans="2:12" x14ac:dyDescent="0.35">
      <c r="B116" s="153" t="str">
        <f>+'CLIN Detail list'!P117</f>
        <v>5.6.4.7    Performance Tests, Test</v>
      </c>
      <c r="C116" s="121"/>
      <c r="D116" s="121"/>
      <c r="E116" s="120"/>
      <c r="F116" s="120"/>
      <c r="G116" s="121"/>
      <c r="H116" s="167"/>
      <c r="I116" s="8">
        <f t="shared" si="39"/>
        <v>0</v>
      </c>
      <c r="J116" s="8">
        <f t="shared" si="37"/>
        <v>0</v>
      </c>
      <c r="K116" s="8">
        <f t="shared" si="38"/>
        <v>0</v>
      </c>
    </row>
    <row r="117" spans="2:12" x14ac:dyDescent="0.35">
      <c r="B117" s="153" t="str">
        <f>+'CLIN Detail list'!P118</f>
        <v>5.6.4.8    Site Acceptance Test</v>
      </c>
      <c r="C117" s="121"/>
      <c r="D117" s="121"/>
      <c r="E117" s="120"/>
      <c r="F117" s="120"/>
      <c r="G117" s="121"/>
      <c r="H117" s="167"/>
      <c r="I117" s="8">
        <f t="shared" si="39"/>
        <v>0</v>
      </c>
      <c r="J117" s="8">
        <f t="shared" si="37"/>
        <v>0</v>
      </c>
      <c r="K117" s="8">
        <f t="shared" si="38"/>
        <v>0</v>
      </c>
    </row>
    <row r="118" spans="2:12" x14ac:dyDescent="0.35">
      <c r="B118" s="237" t="str">
        <f>+'CLIN Detail list'!P119</f>
        <v xml:space="preserve">5.6.5    SER 5: Pre Migration NCIA IV&amp;V  </v>
      </c>
      <c r="C118" s="133"/>
      <c r="D118" s="133"/>
      <c r="E118" s="238"/>
      <c r="F118" s="238"/>
      <c r="G118" s="133"/>
      <c r="H118" s="239"/>
      <c r="I118" s="240"/>
      <c r="J118" s="241"/>
      <c r="K118" s="233">
        <f>SUBTOTAL(9,K119:K126)</f>
        <v>0</v>
      </c>
      <c r="L118" s="1"/>
    </row>
    <row r="119" spans="2:12" x14ac:dyDescent="0.35">
      <c r="B119" s="153" t="str">
        <f>+'CLIN Detail list'!P120</f>
        <v>5.6.5.1    Pre Migration Meeting</v>
      </c>
      <c r="C119" s="121"/>
      <c r="D119" s="121"/>
      <c r="E119" s="120"/>
      <c r="F119" s="120"/>
      <c r="G119" s="121"/>
      <c r="H119" s="167"/>
      <c r="I119" s="8">
        <f t="shared" si="39"/>
        <v>0</v>
      </c>
      <c r="J119" s="8">
        <f t="shared" ref="J119:J126" si="40">I119*$O$4</f>
        <v>0</v>
      </c>
      <c r="K119" s="8">
        <f t="shared" ref="K119:K126" si="41">J119+I119</f>
        <v>0</v>
      </c>
    </row>
    <row r="120" spans="2:12" x14ac:dyDescent="0.35">
      <c r="B120" s="153" t="str">
        <f>+'CLIN Detail list'!P121</f>
        <v>5.6.5.2    Site Survey (IKM Tools)</v>
      </c>
      <c r="C120" s="121"/>
      <c r="D120" s="121"/>
      <c r="E120" s="120"/>
      <c r="F120" s="120"/>
      <c r="G120" s="121"/>
      <c r="H120" s="167"/>
      <c r="I120" s="8">
        <f t="shared" si="39"/>
        <v>0</v>
      </c>
      <c r="J120" s="8">
        <f t="shared" si="40"/>
        <v>0</v>
      </c>
      <c r="K120" s="8">
        <f t="shared" si="41"/>
        <v>0</v>
      </c>
    </row>
    <row r="121" spans="2:12" x14ac:dyDescent="0.35">
      <c r="B121" s="153" t="str">
        <f>+'CLIN Detail list'!P122</f>
        <v>5.6.5.3    Support Site Activation (ON &amp; PBN)</v>
      </c>
      <c r="C121" s="121"/>
      <c r="D121" s="121"/>
      <c r="E121" s="120"/>
      <c r="F121" s="120"/>
      <c r="G121" s="121"/>
      <c r="H121" s="167"/>
      <c r="I121" s="8">
        <f t="shared" si="39"/>
        <v>0</v>
      </c>
      <c r="J121" s="8">
        <f t="shared" si="40"/>
        <v>0</v>
      </c>
      <c r="K121" s="8">
        <f t="shared" si="41"/>
        <v>0</v>
      </c>
    </row>
    <row r="122" spans="2:12" x14ac:dyDescent="0.35">
      <c r="B122" s="153" t="str">
        <f>+'CLIN Detail list'!P123</f>
        <v>5.6.5.4    Migration Tool configuration / customization</v>
      </c>
      <c r="C122" s="121"/>
      <c r="D122" s="121"/>
      <c r="E122" s="120"/>
      <c r="F122" s="120"/>
      <c r="G122" s="121"/>
      <c r="H122" s="167"/>
      <c r="I122" s="8">
        <f t="shared" si="39"/>
        <v>0</v>
      </c>
      <c r="J122" s="8">
        <f t="shared" si="40"/>
        <v>0</v>
      </c>
      <c r="K122" s="8">
        <f t="shared" si="41"/>
        <v>0</v>
      </c>
    </row>
    <row r="123" spans="2:12" x14ac:dyDescent="0.35">
      <c r="B123" s="153" t="str">
        <f>+'CLIN Detail list'!P124</f>
        <v xml:space="preserve">5.6.5.5    Data Migration </v>
      </c>
      <c r="C123" s="121"/>
      <c r="D123" s="121"/>
      <c r="E123" s="120"/>
      <c r="F123" s="120"/>
      <c r="G123" s="121"/>
      <c r="H123" s="167"/>
      <c r="I123" s="8">
        <f t="shared" si="39"/>
        <v>0</v>
      </c>
      <c r="J123" s="8">
        <f t="shared" si="40"/>
        <v>0</v>
      </c>
      <c r="K123" s="8">
        <f t="shared" si="41"/>
        <v>0</v>
      </c>
    </row>
    <row r="124" spans="2:12" x14ac:dyDescent="0.35">
      <c r="B124" s="153" t="str">
        <f>+'CLIN Detail list'!P125</f>
        <v>5.6.5.6    Post Migration Information Assurance Test</v>
      </c>
      <c r="C124" s="121"/>
      <c r="D124" s="121"/>
      <c r="E124" s="120"/>
      <c r="F124" s="120"/>
      <c r="G124" s="121"/>
      <c r="H124" s="167"/>
      <c r="I124" s="8">
        <f t="shared" si="39"/>
        <v>0</v>
      </c>
      <c r="J124" s="8">
        <f t="shared" si="40"/>
        <v>0</v>
      </c>
      <c r="K124" s="8">
        <f t="shared" si="41"/>
        <v>0</v>
      </c>
    </row>
    <row r="125" spans="2:12" x14ac:dyDescent="0.35">
      <c r="B125" s="153" t="str">
        <f>+'CLIN Detail list'!P126</f>
        <v>5.6.5.7    Performance Tests, Test</v>
      </c>
      <c r="C125" s="121"/>
      <c r="D125" s="121"/>
      <c r="E125" s="120"/>
      <c r="F125" s="120"/>
      <c r="G125" s="121"/>
      <c r="H125" s="167"/>
      <c r="I125" s="8">
        <f t="shared" ref="I125:I135" si="42">G125*H125</f>
        <v>0</v>
      </c>
      <c r="J125" s="8">
        <f t="shared" si="40"/>
        <v>0</v>
      </c>
      <c r="K125" s="8">
        <f t="shared" si="41"/>
        <v>0</v>
      </c>
    </row>
    <row r="126" spans="2:12" x14ac:dyDescent="0.35">
      <c r="B126" s="153" t="str">
        <f>+'CLIN Detail list'!P127</f>
        <v>5.6.5.8    Site Acceptance Test</v>
      </c>
      <c r="C126" s="121"/>
      <c r="D126" s="121"/>
      <c r="E126" s="120"/>
      <c r="F126" s="120"/>
      <c r="G126" s="121"/>
      <c r="H126" s="167"/>
      <c r="I126" s="8">
        <f t="shared" si="42"/>
        <v>0</v>
      </c>
      <c r="J126" s="8">
        <f t="shared" si="40"/>
        <v>0</v>
      </c>
      <c r="K126" s="8">
        <f t="shared" si="41"/>
        <v>0</v>
      </c>
    </row>
    <row r="127" spans="2:12" x14ac:dyDescent="0.35">
      <c r="B127" s="237" t="str">
        <f>+'CLIN Detail list'!P128</f>
        <v>5.6.6    SER 6 : JFC Brunssum</v>
      </c>
      <c r="C127" s="133"/>
      <c r="D127" s="133"/>
      <c r="E127" s="238"/>
      <c r="F127" s="238"/>
      <c r="G127" s="133"/>
      <c r="H127" s="239"/>
      <c r="I127" s="240"/>
      <c r="J127" s="241"/>
      <c r="K127" s="233">
        <f>SUBTOTAL(9,K128:K135)</f>
        <v>0</v>
      </c>
      <c r="L127" s="1"/>
    </row>
    <row r="128" spans="2:12" x14ac:dyDescent="0.35">
      <c r="B128" s="153" t="str">
        <f>+'CLIN Detail list'!P129</f>
        <v>5.6.6.1    Pre Migration Meeting</v>
      </c>
      <c r="C128" s="121"/>
      <c r="D128" s="121"/>
      <c r="E128" s="120"/>
      <c r="F128" s="120"/>
      <c r="G128" s="121"/>
      <c r="H128" s="167"/>
      <c r="I128" s="8">
        <f t="shared" si="42"/>
        <v>0</v>
      </c>
      <c r="J128" s="8">
        <f t="shared" ref="J128:J135" si="43">I128*$O$4</f>
        <v>0</v>
      </c>
      <c r="K128" s="8">
        <f t="shared" ref="K128:K135" si="44">J128+I128</f>
        <v>0</v>
      </c>
    </row>
    <row r="129" spans="2:12" x14ac:dyDescent="0.35">
      <c r="B129" s="153" t="str">
        <f>+'CLIN Detail list'!P130</f>
        <v>5.6.6.2    Site Survey (IKM Tools)</v>
      </c>
      <c r="C129" s="121"/>
      <c r="D129" s="121"/>
      <c r="E129" s="120"/>
      <c r="F129" s="120"/>
      <c r="G129" s="121"/>
      <c r="H129" s="167"/>
      <c r="I129" s="8">
        <f t="shared" si="42"/>
        <v>0</v>
      </c>
      <c r="J129" s="8">
        <f t="shared" si="43"/>
        <v>0</v>
      </c>
      <c r="K129" s="8">
        <f t="shared" si="44"/>
        <v>0</v>
      </c>
    </row>
    <row r="130" spans="2:12" x14ac:dyDescent="0.35">
      <c r="B130" s="153" t="str">
        <f>+'CLIN Detail list'!P131</f>
        <v>5.6.6.3    Support Site Activation (ON &amp; PBN)</v>
      </c>
      <c r="C130" s="121"/>
      <c r="D130" s="121"/>
      <c r="E130" s="120"/>
      <c r="F130" s="120"/>
      <c r="G130" s="121"/>
      <c r="H130" s="167"/>
      <c r="I130" s="8">
        <f t="shared" si="42"/>
        <v>0</v>
      </c>
      <c r="J130" s="8">
        <f t="shared" si="43"/>
        <v>0</v>
      </c>
      <c r="K130" s="8">
        <f t="shared" si="44"/>
        <v>0</v>
      </c>
    </row>
    <row r="131" spans="2:12" x14ac:dyDescent="0.35">
      <c r="B131" s="153" t="str">
        <f>+'CLIN Detail list'!P132</f>
        <v>5.6.6.4    Migration Tool configuration / customization</v>
      </c>
      <c r="C131" s="121"/>
      <c r="D131" s="121"/>
      <c r="E131" s="120"/>
      <c r="F131" s="120"/>
      <c r="G131" s="121"/>
      <c r="H131" s="167"/>
      <c r="I131" s="8">
        <f t="shared" si="42"/>
        <v>0</v>
      </c>
      <c r="J131" s="8">
        <f t="shared" si="43"/>
        <v>0</v>
      </c>
      <c r="K131" s="8">
        <f t="shared" si="44"/>
        <v>0</v>
      </c>
    </row>
    <row r="132" spans="2:12" x14ac:dyDescent="0.35">
      <c r="B132" s="153" t="str">
        <f>+'CLIN Detail list'!P133</f>
        <v xml:space="preserve">5.6.6.5    Data Migration </v>
      </c>
      <c r="C132" s="121"/>
      <c r="D132" s="121"/>
      <c r="E132" s="120"/>
      <c r="F132" s="120"/>
      <c r="G132" s="121"/>
      <c r="H132" s="167"/>
      <c r="I132" s="8">
        <f t="shared" si="42"/>
        <v>0</v>
      </c>
      <c r="J132" s="8">
        <f t="shared" si="43"/>
        <v>0</v>
      </c>
      <c r="K132" s="8">
        <f t="shared" si="44"/>
        <v>0</v>
      </c>
    </row>
    <row r="133" spans="2:12" x14ac:dyDescent="0.35">
      <c r="B133" s="153" t="str">
        <f>+'CLIN Detail list'!P134</f>
        <v>5.6.6.6    Post Migration Information Assurance Test</v>
      </c>
      <c r="C133" s="121"/>
      <c r="D133" s="121"/>
      <c r="E133" s="120"/>
      <c r="F133" s="120"/>
      <c r="G133" s="121"/>
      <c r="H133" s="167"/>
      <c r="I133" s="8">
        <f t="shared" si="42"/>
        <v>0</v>
      </c>
      <c r="J133" s="8">
        <f t="shared" si="43"/>
        <v>0</v>
      </c>
      <c r="K133" s="8">
        <f t="shared" si="44"/>
        <v>0</v>
      </c>
    </row>
    <row r="134" spans="2:12" x14ac:dyDescent="0.35">
      <c r="B134" s="153" t="str">
        <f>+'CLIN Detail list'!P135</f>
        <v>5.6.6.7    Performance Tests, Test</v>
      </c>
      <c r="C134" s="121"/>
      <c r="D134" s="121"/>
      <c r="E134" s="120"/>
      <c r="F134" s="120"/>
      <c r="G134" s="121"/>
      <c r="H134" s="167"/>
      <c r="I134" s="8">
        <f t="shared" si="42"/>
        <v>0</v>
      </c>
      <c r="J134" s="8">
        <f t="shared" si="43"/>
        <v>0</v>
      </c>
      <c r="K134" s="8">
        <f t="shared" si="44"/>
        <v>0</v>
      </c>
    </row>
    <row r="135" spans="2:12" x14ac:dyDescent="0.35">
      <c r="B135" s="153" t="str">
        <f>+'CLIN Detail list'!P136</f>
        <v>5.6.6.8    Site Acceptance Test</v>
      </c>
      <c r="C135" s="121"/>
      <c r="D135" s="121"/>
      <c r="E135" s="120"/>
      <c r="F135" s="120"/>
      <c r="G135" s="121"/>
      <c r="H135" s="167"/>
      <c r="I135" s="8">
        <f t="shared" si="42"/>
        <v>0</v>
      </c>
      <c r="J135" s="8">
        <f t="shared" si="43"/>
        <v>0</v>
      </c>
      <c r="K135" s="8">
        <f t="shared" si="44"/>
        <v>0</v>
      </c>
    </row>
    <row r="136" spans="2:12" x14ac:dyDescent="0.35">
      <c r="B136" s="237" t="str">
        <f>+'CLIN Detail list'!P137</f>
        <v>5.6.7    SER 7 : JFC Naples</v>
      </c>
      <c r="C136" s="133"/>
      <c r="D136" s="133"/>
      <c r="E136" s="238"/>
      <c r="F136" s="238"/>
      <c r="G136" s="133"/>
      <c r="H136" s="239"/>
      <c r="I136" s="240"/>
      <c r="J136" s="241"/>
      <c r="K136" s="233">
        <f>SUBTOTAL(9,K137:K145)</f>
        <v>0</v>
      </c>
      <c r="L136" s="1"/>
    </row>
    <row r="137" spans="2:12" x14ac:dyDescent="0.35">
      <c r="B137" s="153" t="str">
        <f>+'CLIN Detail list'!P138</f>
        <v>5.6.7.1    Pre Migration Meeting</v>
      </c>
      <c r="C137" s="121"/>
      <c r="D137" s="121"/>
      <c r="E137" s="120"/>
      <c r="F137" s="120"/>
      <c r="G137" s="121"/>
      <c r="H137" s="167"/>
      <c r="I137" s="8">
        <f t="shared" ref="I137:I145" si="45">G137*H137</f>
        <v>0</v>
      </c>
      <c r="J137" s="8">
        <f t="shared" ref="J137:J145" si="46">I137*$O$4</f>
        <v>0</v>
      </c>
      <c r="K137" s="8">
        <f t="shared" ref="K137:K201" si="47">J137+I137</f>
        <v>0</v>
      </c>
    </row>
    <row r="138" spans="2:12" x14ac:dyDescent="0.35">
      <c r="B138" s="153" t="str">
        <f>+'CLIN Detail list'!P139</f>
        <v>5.6.7.2    Site Survey (IKM Tools)</v>
      </c>
      <c r="C138" s="121"/>
      <c r="D138" s="121"/>
      <c r="E138" s="120"/>
      <c r="F138" s="120"/>
      <c r="G138" s="121"/>
      <c r="H138" s="167"/>
      <c r="I138" s="8">
        <f t="shared" si="45"/>
        <v>0</v>
      </c>
      <c r="J138" s="8">
        <f t="shared" si="46"/>
        <v>0</v>
      </c>
      <c r="K138" s="8">
        <f t="shared" si="47"/>
        <v>0</v>
      </c>
    </row>
    <row r="139" spans="2:12" x14ac:dyDescent="0.35">
      <c r="B139" s="153" t="str">
        <f>+'CLIN Detail list'!P140</f>
        <v>5.6.7.3    Support Site Activation (ON &amp; PBN)</v>
      </c>
      <c r="C139" s="121"/>
      <c r="D139" s="121"/>
      <c r="E139" s="120"/>
      <c r="F139" s="120"/>
      <c r="G139" s="121"/>
      <c r="H139" s="167"/>
      <c r="I139" s="8">
        <f t="shared" si="45"/>
        <v>0</v>
      </c>
      <c r="J139" s="8">
        <f t="shared" si="46"/>
        <v>0</v>
      </c>
      <c r="K139" s="8">
        <f t="shared" si="47"/>
        <v>0</v>
      </c>
    </row>
    <row r="140" spans="2:12" x14ac:dyDescent="0.35">
      <c r="B140" s="153" t="str">
        <f>+'CLIN Detail list'!P141</f>
        <v xml:space="preserve">5.6.7.4    Installation </v>
      </c>
      <c r="C140" s="121"/>
      <c r="D140" s="121"/>
      <c r="E140" s="120"/>
      <c r="F140" s="120"/>
      <c r="G140" s="121"/>
      <c r="H140" s="167"/>
      <c r="I140" s="8">
        <f t="shared" si="45"/>
        <v>0</v>
      </c>
      <c r="J140" s="8">
        <f t="shared" si="46"/>
        <v>0</v>
      </c>
      <c r="K140" s="8">
        <f t="shared" si="47"/>
        <v>0</v>
      </c>
    </row>
    <row r="141" spans="2:12" x14ac:dyDescent="0.35">
      <c r="B141" s="153" t="str">
        <f>+'CLIN Detail list'!P142</f>
        <v>5.6.7.5    Migration Tool configuration / customization</v>
      </c>
      <c r="C141" s="121"/>
      <c r="D141" s="121"/>
      <c r="E141" s="120"/>
      <c r="F141" s="120"/>
      <c r="G141" s="121"/>
      <c r="H141" s="167"/>
      <c r="I141" s="8">
        <f t="shared" si="45"/>
        <v>0</v>
      </c>
      <c r="J141" s="8">
        <f t="shared" si="46"/>
        <v>0</v>
      </c>
      <c r="K141" s="8">
        <f t="shared" si="47"/>
        <v>0</v>
      </c>
    </row>
    <row r="142" spans="2:12" x14ac:dyDescent="0.35">
      <c r="B142" s="153" t="str">
        <f>+'CLIN Detail list'!P143</f>
        <v xml:space="preserve">5.6.7.6    Data Migration </v>
      </c>
      <c r="C142" s="121"/>
      <c r="D142" s="121"/>
      <c r="E142" s="120"/>
      <c r="F142" s="120"/>
      <c r="G142" s="121"/>
      <c r="H142" s="167"/>
      <c r="I142" s="8">
        <f t="shared" si="45"/>
        <v>0</v>
      </c>
      <c r="J142" s="8">
        <f t="shared" si="46"/>
        <v>0</v>
      </c>
      <c r="K142" s="8">
        <f t="shared" si="47"/>
        <v>0</v>
      </c>
    </row>
    <row r="143" spans="2:12" x14ac:dyDescent="0.35">
      <c r="B143" s="153" t="str">
        <f>+'CLIN Detail list'!P144</f>
        <v>5.6.7.7    Post Migration Information Assurance Test</v>
      </c>
      <c r="C143" s="121"/>
      <c r="D143" s="121"/>
      <c r="E143" s="120"/>
      <c r="F143" s="120"/>
      <c r="G143" s="121"/>
      <c r="H143" s="167"/>
      <c r="I143" s="8">
        <f t="shared" si="45"/>
        <v>0</v>
      </c>
      <c r="J143" s="8">
        <f t="shared" si="46"/>
        <v>0</v>
      </c>
      <c r="K143" s="8">
        <f t="shared" si="47"/>
        <v>0</v>
      </c>
    </row>
    <row r="144" spans="2:12" x14ac:dyDescent="0.35">
      <c r="B144" s="153" t="str">
        <f>+'CLIN Detail list'!P145</f>
        <v>5.6.7.8    Performance Tests, Test</v>
      </c>
      <c r="C144" s="121"/>
      <c r="D144" s="121"/>
      <c r="E144" s="120"/>
      <c r="F144" s="120"/>
      <c r="G144" s="121"/>
      <c r="H144" s="167"/>
      <c r="I144" s="8">
        <f t="shared" si="45"/>
        <v>0</v>
      </c>
      <c r="J144" s="8">
        <f t="shared" si="46"/>
        <v>0</v>
      </c>
      <c r="K144" s="8">
        <f t="shared" si="47"/>
        <v>0</v>
      </c>
    </row>
    <row r="145" spans="2:12" x14ac:dyDescent="0.35">
      <c r="B145" s="153" t="str">
        <f>+'CLIN Detail list'!P146</f>
        <v>5.6.7.9    Site Acceptance Test</v>
      </c>
      <c r="C145" s="121"/>
      <c r="D145" s="121"/>
      <c r="E145" s="120"/>
      <c r="F145" s="120"/>
      <c r="G145" s="121"/>
      <c r="H145" s="167"/>
      <c r="I145" s="8">
        <f t="shared" si="45"/>
        <v>0</v>
      </c>
      <c r="J145" s="8">
        <f t="shared" si="46"/>
        <v>0</v>
      </c>
      <c r="K145" s="8">
        <f t="shared" si="47"/>
        <v>0</v>
      </c>
    </row>
    <row r="146" spans="2:12" x14ac:dyDescent="0.35">
      <c r="B146" s="237" t="str">
        <f>+'CLIN Detail list'!P147</f>
        <v>5.6.8    SER 8 : AIRCOM Ramstein</v>
      </c>
      <c r="C146" s="133"/>
      <c r="D146" s="133"/>
      <c r="E146" s="238"/>
      <c r="F146" s="238"/>
      <c r="G146" s="133"/>
      <c r="H146" s="239"/>
      <c r="I146" s="240"/>
      <c r="J146" s="241"/>
      <c r="K146" s="233">
        <f>SUBTOTAL(9,K147:K154)</f>
        <v>0</v>
      </c>
      <c r="L146" s="1"/>
    </row>
    <row r="147" spans="2:12" x14ac:dyDescent="0.35">
      <c r="B147" s="153" t="str">
        <f>+'CLIN Detail list'!P148</f>
        <v>5.6.8.1    Pre Migration Meeting</v>
      </c>
      <c r="C147" s="121"/>
      <c r="D147" s="121"/>
      <c r="E147" s="120"/>
      <c r="F147" s="120"/>
      <c r="G147" s="121"/>
      <c r="H147" s="167"/>
      <c r="I147" s="8">
        <f t="shared" ref="I147:I157" si="48">G147*H147</f>
        <v>0</v>
      </c>
      <c r="J147" s="8">
        <f t="shared" ref="J147:J154" si="49">I147*$O$4</f>
        <v>0</v>
      </c>
      <c r="K147" s="8">
        <f t="shared" si="47"/>
        <v>0</v>
      </c>
    </row>
    <row r="148" spans="2:12" x14ac:dyDescent="0.35">
      <c r="B148" s="153" t="str">
        <f>+'CLIN Detail list'!P149</f>
        <v>5.6.8.2    Site Survey (IKM Tools)</v>
      </c>
      <c r="C148" s="121"/>
      <c r="D148" s="121"/>
      <c r="E148" s="120"/>
      <c r="F148" s="120"/>
      <c r="G148" s="121"/>
      <c r="H148" s="167"/>
      <c r="I148" s="8">
        <f t="shared" si="48"/>
        <v>0</v>
      </c>
      <c r="J148" s="8">
        <f t="shared" si="49"/>
        <v>0</v>
      </c>
      <c r="K148" s="8">
        <f t="shared" si="47"/>
        <v>0</v>
      </c>
    </row>
    <row r="149" spans="2:12" x14ac:dyDescent="0.35">
      <c r="B149" s="153" t="str">
        <f>+'CLIN Detail list'!P150</f>
        <v>5.6.8.3    Support Site Activation (ON &amp; PBN)</v>
      </c>
      <c r="C149" s="121"/>
      <c r="D149" s="121"/>
      <c r="E149" s="120"/>
      <c r="F149" s="120"/>
      <c r="G149" s="121"/>
      <c r="H149" s="167"/>
      <c r="I149" s="8">
        <f t="shared" si="48"/>
        <v>0</v>
      </c>
      <c r="J149" s="8">
        <f t="shared" si="49"/>
        <v>0</v>
      </c>
      <c r="K149" s="8">
        <f t="shared" si="47"/>
        <v>0</v>
      </c>
    </row>
    <row r="150" spans="2:12" x14ac:dyDescent="0.35">
      <c r="B150" s="153" t="str">
        <f>+'CLIN Detail list'!P151</f>
        <v>5.6.8.4    Migration Tool configuration / customization</v>
      </c>
      <c r="C150" s="121"/>
      <c r="D150" s="121"/>
      <c r="E150" s="120"/>
      <c r="F150" s="120"/>
      <c r="G150" s="121"/>
      <c r="H150" s="167"/>
      <c r="I150" s="8">
        <f t="shared" si="48"/>
        <v>0</v>
      </c>
      <c r="J150" s="8">
        <f t="shared" si="49"/>
        <v>0</v>
      </c>
      <c r="K150" s="8">
        <f t="shared" si="47"/>
        <v>0</v>
      </c>
    </row>
    <row r="151" spans="2:12" x14ac:dyDescent="0.35">
      <c r="B151" s="153" t="str">
        <f>+'CLIN Detail list'!P152</f>
        <v xml:space="preserve">5.6.8.5    Data Migration </v>
      </c>
      <c r="C151" s="121"/>
      <c r="D151" s="121"/>
      <c r="E151" s="120"/>
      <c r="F151" s="120"/>
      <c r="G151" s="121"/>
      <c r="H151" s="167"/>
      <c r="I151" s="8">
        <f t="shared" si="48"/>
        <v>0</v>
      </c>
      <c r="J151" s="8">
        <f t="shared" si="49"/>
        <v>0</v>
      </c>
      <c r="K151" s="8">
        <f t="shared" si="47"/>
        <v>0</v>
      </c>
    </row>
    <row r="152" spans="2:12" x14ac:dyDescent="0.35">
      <c r="B152" s="153" t="str">
        <f>+'CLIN Detail list'!P153</f>
        <v>5.6.8.6    Post Migration Information Assurance Test</v>
      </c>
      <c r="C152" s="121"/>
      <c r="D152" s="121"/>
      <c r="E152" s="120"/>
      <c r="F152" s="120"/>
      <c r="G152" s="121"/>
      <c r="H152" s="167"/>
      <c r="I152" s="8">
        <f t="shared" si="48"/>
        <v>0</v>
      </c>
      <c r="J152" s="8">
        <f t="shared" si="49"/>
        <v>0</v>
      </c>
      <c r="K152" s="8">
        <f t="shared" si="47"/>
        <v>0</v>
      </c>
    </row>
    <row r="153" spans="2:12" x14ac:dyDescent="0.35">
      <c r="B153" s="153" t="str">
        <f>+'CLIN Detail list'!P154</f>
        <v>5.6.8.7    Performance Tests, Test</v>
      </c>
      <c r="C153" s="121"/>
      <c r="D153" s="121"/>
      <c r="E153" s="120"/>
      <c r="F153" s="120"/>
      <c r="G153" s="121"/>
      <c r="H153" s="167"/>
      <c r="I153" s="8">
        <f t="shared" si="48"/>
        <v>0</v>
      </c>
      <c r="J153" s="8">
        <f t="shared" si="49"/>
        <v>0</v>
      </c>
      <c r="K153" s="8">
        <f t="shared" si="47"/>
        <v>0</v>
      </c>
    </row>
    <row r="154" spans="2:12" x14ac:dyDescent="0.35">
      <c r="B154" s="153" t="str">
        <f>+'CLIN Detail list'!P155</f>
        <v>5.6.8.8    Site Acceptance Test</v>
      </c>
      <c r="C154" s="121"/>
      <c r="D154" s="121"/>
      <c r="E154" s="120"/>
      <c r="F154" s="120"/>
      <c r="G154" s="121"/>
      <c r="H154" s="167"/>
      <c r="I154" s="8">
        <f t="shared" si="48"/>
        <v>0</v>
      </c>
      <c r="J154" s="8">
        <f t="shared" si="49"/>
        <v>0</v>
      </c>
      <c r="K154" s="8">
        <f t="shared" si="47"/>
        <v>0</v>
      </c>
    </row>
    <row r="155" spans="2:12" x14ac:dyDescent="0.35">
      <c r="B155" s="237" t="str">
        <f>+'CLIN Detail list'!P156</f>
        <v>5.6.9    SER 9:  : LANDCOM Izmir</v>
      </c>
      <c r="C155" s="133"/>
      <c r="D155" s="133"/>
      <c r="E155" s="238"/>
      <c r="F155" s="238"/>
      <c r="G155" s="133"/>
      <c r="H155" s="239"/>
      <c r="I155" s="240"/>
      <c r="J155" s="241"/>
      <c r="K155" s="233">
        <f>SUBTOTAL(9,K156:K163)</f>
        <v>0</v>
      </c>
      <c r="L155" s="1"/>
    </row>
    <row r="156" spans="2:12" x14ac:dyDescent="0.35">
      <c r="B156" s="153" t="str">
        <f>+'CLIN Detail list'!P157</f>
        <v>5.6.9.1    Pre Migration Meeting</v>
      </c>
      <c r="C156" s="121"/>
      <c r="D156" s="121"/>
      <c r="E156" s="120"/>
      <c r="F156" s="120"/>
      <c r="G156" s="121"/>
      <c r="H156" s="167"/>
      <c r="I156" s="8">
        <f t="shared" si="48"/>
        <v>0</v>
      </c>
      <c r="J156" s="8">
        <f t="shared" ref="J156:J163" si="50">I156*$O$4</f>
        <v>0</v>
      </c>
      <c r="K156" s="8">
        <f t="shared" si="47"/>
        <v>0</v>
      </c>
    </row>
    <row r="157" spans="2:12" x14ac:dyDescent="0.35">
      <c r="B157" s="153" t="str">
        <f>+'CLIN Detail list'!P158</f>
        <v>5.6.9.2    Site Survey (IKM Tools)</v>
      </c>
      <c r="C157" s="121"/>
      <c r="D157" s="121"/>
      <c r="E157" s="120"/>
      <c r="F157" s="120"/>
      <c r="G157" s="121"/>
      <c r="H157" s="167"/>
      <c r="I157" s="8">
        <f t="shared" si="48"/>
        <v>0</v>
      </c>
      <c r="J157" s="8">
        <f t="shared" si="50"/>
        <v>0</v>
      </c>
      <c r="K157" s="8">
        <f t="shared" si="47"/>
        <v>0</v>
      </c>
    </row>
    <row r="158" spans="2:12" x14ac:dyDescent="0.35">
      <c r="B158" s="153" t="str">
        <f>+'CLIN Detail list'!P159</f>
        <v>5.6.9.3    Support Site Activation (ON &amp; PBN)</v>
      </c>
      <c r="C158" s="121"/>
      <c r="D158" s="121"/>
      <c r="E158" s="120"/>
      <c r="F158" s="120"/>
      <c r="G158" s="121"/>
      <c r="H158" s="167"/>
      <c r="I158" s="8">
        <f t="shared" ref="I158:I168" si="51">G158*H158</f>
        <v>0</v>
      </c>
      <c r="J158" s="8">
        <f t="shared" si="50"/>
        <v>0</v>
      </c>
      <c r="K158" s="8">
        <f t="shared" si="47"/>
        <v>0</v>
      </c>
    </row>
    <row r="159" spans="2:12" x14ac:dyDescent="0.35">
      <c r="B159" s="153" t="str">
        <f>+'CLIN Detail list'!P160</f>
        <v>5.6.9.4    Migration Tool configuration / customization</v>
      </c>
      <c r="C159" s="121"/>
      <c r="D159" s="121"/>
      <c r="E159" s="120"/>
      <c r="F159" s="120"/>
      <c r="G159" s="121"/>
      <c r="H159" s="167"/>
      <c r="I159" s="8">
        <f t="shared" si="51"/>
        <v>0</v>
      </c>
      <c r="J159" s="8">
        <f t="shared" si="50"/>
        <v>0</v>
      </c>
      <c r="K159" s="8">
        <f t="shared" si="47"/>
        <v>0</v>
      </c>
    </row>
    <row r="160" spans="2:12" x14ac:dyDescent="0.35">
      <c r="B160" s="153" t="str">
        <f>+'CLIN Detail list'!P161</f>
        <v xml:space="preserve">5.6.9.5    Data Migration </v>
      </c>
      <c r="C160" s="121"/>
      <c r="D160" s="121"/>
      <c r="E160" s="120"/>
      <c r="F160" s="120"/>
      <c r="G160" s="121"/>
      <c r="H160" s="167"/>
      <c r="I160" s="8">
        <f t="shared" si="51"/>
        <v>0</v>
      </c>
      <c r="J160" s="8">
        <f t="shared" si="50"/>
        <v>0</v>
      </c>
      <c r="K160" s="8">
        <f t="shared" si="47"/>
        <v>0</v>
      </c>
    </row>
    <row r="161" spans="2:12" x14ac:dyDescent="0.35">
      <c r="B161" s="153" t="str">
        <f>+'CLIN Detail list'!P162</f>
        <v>5.6.9.6    Post Migration Information Assurance Test</v>
      </c>
      <c r="C161" s="121"/>
      <c r="D161" s="121"/>
      <c r="E161" s="120"/>
      <c r="F161" s="120"/>
      <c r="G161" s="121"/>
      <c r="H161" s="167"/>
      <c r="I161" s="8">
        <f t="shared" si="51"/>
        <v>0</v>
      </c>
      <c r="J161" s="8">
        <f t="shared" si="50"/>
        <v>0</v>
      </c>
      <c r="K161" s="8">
        <f t="shared" si="47"/>
        <v>0</v>
      </c>
    </row>
    <row r="162" spans="2:12" x14ac:dyDescent="0.35">
      <c r="B162" s="153" t="str">
        <f>+'CLIN Detail list'!P163</f>
        <v>5.6.9.7    Performance Tests, Test</v>
      </c>
      <c r="C162" s="121"/>
      <c r="D162" s="121"/>
      <c r="E162" s="120"/>
      <c r="F162" s="120"/>
      <c r="G162" s="121"/>
      <c r="H162" s="167"/>
      <c r="I162" s="8">
        <f t="shared" si="51"/>
        <v>0</v>
      </c>
      <c r="J162" s="8">
        <f t="shared" si="50"/>
        <v>0</v>
      </c>
      <c r="K162" s="8">
        <f t="shared" si="47"/>
        <v>0</v>
      </c>
    </row>
    <row r="163" spans="2:12" x14ac:dyDescent="0.35">
      <c r="B163" s="153" t="str">
        <f>+'CLIN Detail list'!P164</f>
        <v>5.6.9.8    Site Acceptance Test</v>
      </c>
      <c r="C163" s="121"/>
      <c r="D163" s="121"/>
      <c r="E163" s="120"/>
      <c r="F163" s="120"/>
      <c r="G163" s="121"/>
      <c r="H163" s="167"/>
      <c r="I163" s="8">
        <f t="shared" si="51"/>
        <v>0</v>
      </c>
      <c r="J163" s="8">
        <f t="shared" si="50"/>
        <v>0</v>
      </c>
      <c r="K163" s="8">
        <f t="shared" si="47"/>
        <v>0</v>
      </c>
    </row>
    <row r="164" spans="2:12" x14ac:dyDescent="0.35">
      <c r="B164" s="237" t="str">
        <f>+'CLIN Detail list'!P165</f>
        <v>5.6.10    SER 10 : MARCOM Northwood</v>
      </c>
      <c r="C164" s="133"/>
      <c r="D164" s="133"/>
      <c r="E164" s="238"/>
      <c r="F164" s="238"/>
      <c r="G164" s="133"/>
      <c r="H164" s="239"/>
      <c r="I164" s="240"/>
      <c r="J164" s="241"/>
      <c r="K164" s="233">
        <f>SUBTOTAL(9,K165:K172)</f>
        <v>0</v>
      </c>
      <c r="L164" s="1"/>
    </row>
    <row r="165" spans="2:12" x14ac:dyDescent="0.35">
      <c r="B165" s="153" t="str">
        <f>+'CLIN Detail list'!P166</f>
        <v>5.6.10.1    Pre Migration Meeting</v>
      </c>
      <c r="C165" s="121"/>
      <c r="D165" s="121"/>
      <c r="E165" s="120"/>
      <c r="F165" s="120"/>
      <c r="G165" s="121"/>
      <c r="H165" s="167"/>
      <c r="I165" s="8">
        <f t="shared" si="51"/>
        <v>0</v>
      </c>
      <c r="J165" s="8">
        <f t="shared" ref="J165:J172" si="52">I165*$O$4</f>
        <v>0</v>
      </c>
      <c r="K165" s="8">
        <f t="shared" si="47"/>
        <v>0</v>
      </c>
    </row>
    <row r="166" spans="2:12" x14ac:dyDescent="0.35">
      <c r="B166" s="153" t="str">
        <f>+'CLIN Detail list'!P167</f>
        <v>5.6.10.2    Site Survey (IKM Tools)</v>
      </c>
      <c r="C166" s="121"/>
      <c r="D166" s="121"/>
      <c r="E166" s="120"/>
      <c r="F166" s="120"/>
      <c r="G166" s="121"/>
      <c r="H166" s="167"/>
      <c r="I166" s="8">
        <f t="shared" si="51"/>
        <v>0</v>
      </c>
      <c r="J166" s="8">
        <f t="shared" si="52"/>
        <v>0</v>
      </c>
      <c r="K166" s="8">
        <f t="shared" si="47"/>
        <v>0</v>
      </c>
    </row>
    <row r="167" spans="2:12" x14ac:dyDescent="0.35">
      <c r="B167" s="153" t="str">
        <f>+'CLIN Detail list'!P168</f>
        <v>5.6.10.3    Support Site Activation (ON &amp; PBN)</v>
      </c>
      <c r="C167" s="121"/>
      <c r="D167" s="121"/>
      <c r="E167" s="120"/>
      <c r="F167" s="120"/>
      <c r="G167" s="121"/>
      <c r="H167" s="167"/>
      <c r="I167" s="8">
        <f t="shared" si="51"/>
        <v>0</v>
      </c>
      <c r="J167" s="8">
        <f t="shared" si="52"/>
        <v>0</v>
      </c>
      <c r="K167" s="8">
        <f t="shared" si="47"/>
        <v>0</v>
      </c>
    </row>
    <row r="168" spans="2:12" x14ac:dyDescent="0.35">
      <c r="B168" s="153" t="str">
        <f>+'CLIN Detail list'!P169</f>
        <v>5.6.10.4    Migration Tool configuration / customization</v>
      </c>
      <c r="C168" s="121"/>
      <c r="D168" s="121"/>
      <c r="E168" s="120"/>
      <c r="F168" s="120"/>
      <c r="G168" s="121"/>
      <c r="H168" s="167"/>
      <c r="I168" s="8">
        <f t="shared" si="51"/>
        <v>0</v>
      </c>
      <c r="J168" s="8">
        <f t="shared" si="52"/>
        <v>0</v>
      </c>
      <c r="K168" s="8">
        <f t="shared" si="47"/>
        <v>0</v>
      </c>
    </row>
    <row r="169" spans="2:12" x14ac:dyDescent="0.35">
      <c r="B169" s="153" t="str">
        <f>+'CLIN Detail list'!P170</f>
        <v xml:space="preserve">5.6.10.5    Data Migration </v>
      </c>
      <c r="C169" s="121"/>
      <c r="D169" s="121"/>
      <c r="E169" s="120"/>
      <c r="F169" s="120"/>
      <c r="G169" s="121"/>
      <c r="H169" s="167"/>
      <c r="I169" s="8">
        <f t="shared" ref="I169:I179" si="53">G169*H169</f>
        <v>0</v>
      </c>
      <c r="J169" s="8">
        <f t="shared" si="52"/>
        <v>0</v>
      </c>
      <c r="K169" s="8">
        <f t="shared" si="47"/>
        <v>0</v>
      </c>
    </row>
    <row r="170" spans="2:12" x14ac:dyDescent="0.35">
      <c r="B170" s="153" t="str">
        <f>+'CLIN Detail list'!P171</f>
        <v>5.6.10.6    Post Migration Information Assurance Test</v>
      </c>
      <c r="C170" s="121"/>
      <c r="D170" s="121"/>
      <c r="E170" s="120"/>
      <c r="F170" s="120"/>
      <c r="G170" s="121"/>
      <c r="H170" s="167"/>
      <c r="I170" s="8">
        <f t="shared" si="53"/>
        <v>0</v>
      </c>
      <c r="J170" s="8">
        <f t="shared" si="52"/>
        <v>0</v>
      </c>
      <c r="K170" s="8">
        <f t="shared" si="47"/>
        <v>0</v>
      </c>
    </row>
    <row r="171" spans="2:12" x14ac:dyDescent="0.35">
      <c r="B171" s="153" t="str">
        <f>+'CLIN Detail list'!P172</f>
        <v>5.6.10.7    Performance Tests, Test</v>
      </c>
      <c r="C171" s="121"/>
      <c r="D171" s="121"/>
      <c r="E171" s="120"/>
      <c r="F171" s="120"/>
      <c r="G171" s="121"/>
      <c r="H171" s="167"/>
      <c r="I171" s="8">
        <f t="shared" si="53"/>
        <v>0</v>
      </c>
      <c r="J171" s="8">
        <f t="shared" si="52"/>
        <v>0</v>
      </c>
      <c r="K171" s="8">
        <f t="shared" si="47"/>
        <v>0</v>
      </c>
    </row>
    <row r="172" spans="2:12" x14ac:dyDescent="0.35">
      <c r="B172" s="153" t="str">
        <f>+'CLIN Detail list'!P173</f>
        <v>5.6.10.8    Site Acceptance Test</v>
      </c>
      <c r="C172" s="121"/>
      <c r="D172" s="121"/>
      <c r="E172" s="120"/>
      <c r="F172" s="120"/>
      <c r="G172" s="121"/>
      <c r="H172" s="167"/>
      <c r="I172" s="8">
        <f t="shared" si="53"/>
        <v>0</v>
      </c>
      <c r="J172" s="8">
        <f t="shared" si="52"/>
        <v>0</v>
      </c>
      <c r="K172" s="8">
        <f t="shared" si="47"/>
        <v>0</v>
      </c>
    </row>
    <row r="173" spans="2:12" x14ac:dyDescent="0.35">
      <c r="B173" s="237" t="str">
        <f>+'CLIN Detail list'!P174</f>
        <v>5.6.11    SER 11 : JAALC Monsanto</v>
      </c>
      <c r="C173" s="133"/>
      <c r="D173" s="133"/>
      <c r="E173" s="238"/>
      <c r="F173" s="238"/>
      <c r="G173" s="133"/>
      <c r="H173" s="239"/>
      <c r="I173" s="240"/>
      <c r="J173" s="241"/>
      <c r="K173" s="233">
        <f>SUBTOTAL(9,K174:K181)</f>
        <v>0</v>
      </c>
      <c r="L173" s="1"/>
    </row>
    <row r="174" spans="2:12" x14ac:dyDescent="0.35">
      <c r="B174" s="153" t="str">
        <f>+'CLIN Detail list'!P175</f>
        <v>5.6.11.1    Pre Migration Meeting</v>
      </c>
      <c r="C174" s="121"/>
      <c r="D174" s="121"/>
      <c r="E174" s="120"/>
      <c r="F174" s="120"/>
      <c r="G174" s="121"/>
      <c r="H174" s="167"/>
      <c r="I174" s="8">
        <f t="shared" si="53"/>
        <v>0</v>
      </c>
      <c r="J174" s="8">
        <f t="shared" ref="J174:J181" si="54">I174*$O$4</f>
        <v>0</v>
      </c>
      <c r="K174" s="8">
        <f t="shared" si="47"/>
        <v>0</v>
      </c>
    </row>
    <row r="175" spans="2:12" x14ac:dyDescent="0.35">
      <c r="B175" s="153" t="str">
        <f>+'CLIN Detail list'!P176</f>
        <v>5.6.11.2    Site Survey (IKM Tools)</v>
      </c>
      <c r="C175" s="121"/>
      <c r="D175" s="121"/>
      <c r="E175" s="120"/>
      <c r="F175" s="120"/>
      <c r="G175" s="121"/>
      <c r="H175" s="167"/>
      <c r="I175" s="8">
        <f t="shared" si="53"/>
        <v>0</v>
      </c>
      <c r="J175" s="8">
        <f t="shared" si="54"/>
        <v>0</v>
      </c>
      <c r="K175" s="8">
        <f t="shared" si="47"/>
        <v>0</v>
      </c>
    </row>
    <row r="176" spans="2:12" x14ac:dyDescent="0.35">
      <c r="B176" s="153" t="str">
        <f>+'CLIN Detail list'!P177</f>
        <v>5.6.11.3    Support Site Activation (ON &amp; PBN)</v>
      </c>
      <c r="C176" s="121"/>
      <c r="D176" s="121"/>
      <c r="E176" s="120"/>
      <c r="F176" s="120"/>
      <c r="G176" s="121"/>
      <c r="H176" s="167"/>
      <c r="I176" s="8">
        <f t="shared" si="53"/>
        <v>0</v>
      </c>
      <c r="J176" s="8">
        <f t="shared" si="54"/>
        <v>0</v>
      </c>
      <c r="K176" s="8">
        <f t="shared" si="47"/>
        <v>0</v>
      </c>
    </row>
    <row r="177" spans="2:12" x14ac:dyDescent="0.35">
      <c r="B177" s="153" t="str">
        <f>+'CLIN Detail list'!P178</f>
        <v>5.6.11.4    Migration Tool configuration / customization</v>
      </c>
      <c r="C177" s="121"/>
      <c r="D177" s="121"/>
      <c r="E177" s="120"/>
      <c r="F177" s="120"/>
      <c r="G177" s="121"/>
      <c r="H177" s="167"/>
      <c r="I177" s="8">
        <f t="shared" si="53"/>
        <v>0</v>
      </c>
      <c r="J177" s="8">
        <f t="shared" si="54"/>
        <v>0</v>
      </c>
      <c r="K177" s="8">
        <f t="shared" si="47"/>
        <v>0</v>
      </c>
    </row>
    <row r="178" spans="2:12" x14ac:dyDescent="0.35">
      <c r="B178" s="153" t="str">
        <f>+'CLIN Detail list'!P179</f>
        <v xml:space="preserve">5.6.11.5    Data Migration </v>
      </c>
      <c r="C178" s="121"/>
      <c r="D178" s="121"/>
      <c r="E178" s="120"/>
      <c r="F178" s="120"/>
      <c r="G178" s="121"/>
      <c r="H178" s="167"/>
      <c r="I178" s="8">
        <f t="shared" si="53"/>
        <v>0</v>
      </c>
      <c r="J178" s="8">
        <f t="shared" si="54"/>
        <v>0</v>
      </c>
      <c r="K178" s="8">
        <f t="shared" si="47"/>
        <v>0</v>
      </c>
    </row>
    <row r="179" spans="2:12" x14ac:dyDescent="0.35">
      <c r="B179" s="153" t="str">
        <f>+'CLIN Detail list'!P180</f>
        <v>5.6.11.6    Post Migration Information Assurance Test</v>
      </c>
      <c r="C179" s="121"/>
      <c r="D179" s="121"/>
      <c r="E179" s="120"/>
      <c r="F179" s="120"/>
      <c r="G179" s="121"/>
      <c r="H179" s="167"/>
      <c r="I179" s="8">
        <f t="shared" si="53"/>
        <v>0</v>
      </c>
      <c r="J179" s="8">
        <f t="shared" si="54"/>
        <v>0</v>
      </c>
      <c r="K179" s="8">
        <f t="shared" si="47"/>
        <v>0</v>
      </c>
    </row>
    <row r="180" spans="2:12" x14ac:dyDescent="0.35">
      <c r="B180" s="153" t="str">
        <f>+'CLIN Detail list'!P181</f>
        <v>5.6.11.7    Performance Tests, Test</v>
      </c>
      <c r="C180" s="121"/>
      <c r="D180" s="121"/>
      <c r="E180" s="120"/>
      <c r="F180" s="120"/>
      <c r="G180" s="121"/>
      <c r="H180" s="167"/>
      <c r="I180" s="8">
        <f t="shared" ref="I180:I190" si="55">G180*H180</f>
        <v>0</v>
      </c>
      <c r="J180" s="8">
        <f t="shared" si="54"/>
        <v>0</v>
      </c>
      <c r="K180" s="8">
        <f t="shared" si="47"/>
        <v>0</v>
      </c>
    </row>
    <row r="181" spans="2:12" x14ac:dyDescent="0.35">
      <c r="B181" s="153" t="str">
        <f>+'CLIN Detail list'!P182</f>
        <v>5.6.11.8    Site Acceptance Test</v>
      </c>
      <c r="C181" s="121"/>
      <c r="D181" s="121"/>
      <c r="E181" s="120"/>
      <c r="F181" s="120"/>
      <c r="G181" s="121"/>
      <c r="H181" s="167"/>
      <c r="I181" s="8">
        <f t="shared" si="55"/>
        <v>0</v>
      </c>
      <c r="J181" s="8">
        <f t="shared" si="54"/>
        <v>0</v>
      </c>
      <c r="K181" s="8">
        <f t="shared" si="47"/>
        <v>0</v>
      </c>
    </row>
    <row r="182" spans="2:12" x14ac:dyDescent="0.35">
      <c r="B182" s="237" t="str">
        <f>+'CLIN Detail list'!P183</f>
        <v>5.6.12    SER 12 : CAOC Torrejon</v>
      </c>
      <c r="C182" s="133"/>
      <c r="D182" s="133"/>
      <c r="E182" s="238"/>
      <c r="F182" s="238"/>
      <c r="G182" s="133"/>
      <c r="H182" s="239"/>
      <c r="I182" s="240"/>
      <c r="J182" s="241"/>
      <c r="K182" s="233">
        <f>SUBTOTAL(9,K183:K190)</f>
        <v>0</v>
      </c>
      <c r="L182" s="1"/>
    </row>
    <row r="183" spans="2:12" x14ac:dyDescent="0.35">
      <c r="B183" s="153" t="str">
        <f>+'CLIN Detail list'!P184</f>
        <v>5.6.12.1    Pre Migration Meeting</v>
      </c>
      <c r="C183" s="121"/>
      <c r="D183" s="121"/>
      <c r="E183" s="120"/>
      <c r="F183" s="120"/>
      <c r="G183" s="121"/>
      <c r="H183" s="167"/>
      <c r="I183" s="8">
        <f t="shared" si="55"/>
        <v>0</v>
      </c>
      <c r="J183" s="8">
        <f t="shared" ref="J183:J190" si="56">I183*$O$4</f>
        <v>0</v>
      </c>
      <c r="K183" s="8">
        <f t="shared" si="47"/>
        <v>0</v>
      </c>
    </row>
    <row r="184" spans="2:12" x14ac:dyDescent="0.35">
      <c r="B184" s="153" t="str">
        <f>+'CLIN Detail list'!P185</f>
        <v>5.6.12.2    Site Survey (IKM Tools)</v>
      </c>
      <c r="C184" s="121"/>
      <c r="D184" s="121"/>
      <c r="E184" s="120"/>
      <c r="F184" s="120"/>
      <c r="G184" s="121"/>
      <c r="H184" s="167"/>
      <c r="I184" s="8">
        <f t="shared" si="55"/>
        <v>0</v>
      </c>
      <c r="J184" s="8">
        <f t="shared" si="56"/>
        <v>0</v>
      </c>
      <c r="K184" s="8">
        <f t="shared" si="47"/>
        <v>0</v>
      </c>
    </row>
    <row r="185" spans="2:12" x14ac:dyDescent="0.35">
      <c r="B185" s="153" t="str">
        <f>+'CLIN Detail list'!P186</f>
        <v>5.6.12.3    Support Site Activation (ON &amp; PBN)</v>
      </c>
      <c r="C185" s="121"/>
      <c r="D185" s="121"/>
      <c r="E185" s="120"/>
      <c r="F185" s="120"/>
      <c r="G185" s="121"/>
      <c r="H185" s="167"/>
      <c r="I185" s="8">
        <f t="shared" si="55"/>
        <v>0</v>
      </c>
      <c r="J185" s="8">
        <f t="shared" si="56"/>
        <v>0</v>
      </c>
      <c r="K185" s="8">
        <f t="shared" si="47"/>
        <v>0</v>
      </c>
    </row>
    <row r="186" spans="2:12" x14ac:dyDescent="0.35">
      <c r="B186" s="153" t="str">
        <f>+'CLIN Detail list'!P187</f>
        <v>5.6.12.4    Migration Tool configuration / customization</v>
      </c>
      <c r="C186" s="121"/>
      <c r="D186" s="121"/>
      <c r="E186" s="120"/>
      <c r="F186" s="120"/>
      <c r="G186" s="121"/>
      <c r="H186" s="167"/>
      <c r="I186" s="8">
        <f t="shared" si="55"/>
        <v>0</v>
      </c>
      <c r="J186" s="8">
        <f t="shared" si="56"/>
        <v>0</v>
      </c>
      <c r="K186" s="8">
        <f t="shared" si="47"/>
        <v>0</v>
      </c>
    </row>
    <row r="187" spans="2:12" x14ac:dyDescent="0.35">
      <c r="B187" s="153" t="str">
        <f>+'CLIN Detail list'!P188</f>
        <v xml:space="preserve">5.6.12.5    Data Migration </v>
      </c>
      <c r="C187" s="121"/>
      <c r="D187" s="121"/>
      <c r="E187" s="120"/>
      <c r="F187" s="120"/>
      <c r="G187" s="121"/>
      <c r="H187" s="167"/>
      <c r="I187" s="8">
        <f t="shared" si="55"/>
        <v>0</v>
      </c>
      <c r="J187" s="8">
        <f t="shared" si="56"/>
        <v>0</v>
      </c>
      <c r="K187" s="8">
        <f t="shared" si="47"/>
        <v>0</v>
      </c>
    </row>
    <row r="188" spans="2:12" x14ac:dyDescent="0.35">
      <c r="B188" s="153" t="str">
        <f>+'CLIN Detail list'!P189</f>
        <v>5.6.12.6    Post Migration Information Assurance Test</v>
      </c>
      <c r="C188" s="121"/>
      <c r="D188" s="121"/>
      <c r="E188" s="120"/>
      <c r="F188" s="120"/>
      <c r="G188" s="121"/>
      <c r="H188" s="167"/>
      <c r="I188" s="8">
        <f t="shared" si="55"/>
        <v>0</v>
      </c>
      <c r="J188" s="8">
        <f t="shared" si="56"/>
        <v>0</v>
      </c>
      <c r="K188" s="8">
        <f t="shared" si="47"/>
        <v>0</v>
      </c>
    </row>
    <row r="189" spans="2:12" x14ac:dyDescent="0.35">
      <c r="B189" s="153" t="str">
        <f>+'CLIN Detail list'!P190</f>
        <v>5.6.12.7    Performance Tests, Test</v>
      </c>
      <c r="C189" s="121"/>
      <c r="D189" s="121"/>
      <c r="E189" s="120"/>
      <c r="F189" s="120"/>
      <c r="G189" s="121"/>
      <c r="H189" s="167"/>
      <c r="I189" s="8">
        <f t="shared" si="55"/>
        <v>0</v>
      </c>
      <c r="J189" s="8">
        <f t="shared" si="56"/>
        <v>0</v>
      </c>
      <c r="K189" s="8">
        <f t="shared" si="47"/>
        <v>0</v>
      </c>
    </row>
    <row r="190" spans="2:12" x14ac:dyDescent="0.35">
      <c r="B190" s="153" t="str">
        <f>+'CLIN Detail list'!P191</f>
        <v>5.6.12.8    Site Acceptance Test</v>
      </c>
      <c r="C190" s="121"/>
      <c r="D190" s="121"/>
      <c r="E190" s="120"/>
      <c r="F190" s="120"/>
      <c r="G190" s="121"/>
      <c r="H190" s="167"/>
      <c r="I190" s="8">
        <f t="shared" si="55"/>
        <v>0</v>
      </c>
      <c r="J190" s="8">
        <f t="shared" si="56"/>
        <v>0</v>
      </c>
      <c r="K190" s="8">
        <f t="shared" si="47"/>
        <v>0</v>
      </c>
    </row>
    <row r="191" spans="2:12" x14ac:dyDescent="0.35">
      <c r="B191" s="237" t="str">
        <f>+'CLIN Detail list'!P192</f>
        <v>5.6.13    SER 13 : CAOC Udem</v>
      </c>
      <c r="C191" s="133"/>
      <c r="D191" s="133"/>
      <c r="E191" s="238"/>
      <c r="F191" s="238"/>
      <c r="G191" s="133"/>
      <c r="H191" s="239"/>
      <c r="I191" s="240"/>
      <c r="J191" s="241"/>
      <c r="K191" s="233">
        <f>SUBTOTAL(9,K192:K199)</f>
        <v>0</v>
      </c>
      <c r="L191" s="1"/>
    </row>
    <row r="192" spans="2:12" x14ac:dyDescent="0.35">
      <c r="B192" s="153" t="str">
        <f>+'CLIN Detail list'!P193</f>
        <v>5.6.13.1    Pre Migration Meeting</v>
      </c>
      <c r="C192" s="121"/>
      <c r="D192" s="121"/>
      <c r="E192" s="120"/>
      <c r="F192" s="120"/>
      <c r="G192" s="121"/>
      <c r="H192" s="167"/>
      <c r="I192" s="8">
        <f t="shared" ref="I192:I201" si="57">G192*H192</f>
        <v>0</v>
      </c>
      <c r="J192" s="8">
        <f t="shared" ref="J192:J199" si="58">I192*$O$4</f>
        <v>0</v>
      </c>
      <c r="K192" s="8">
        <f t="shared" si="47"/>
        <v>0</v>
      </c>
    </row>
    <row r="193" spans="2:12" x14ac:dyDescent="0.35">
      <c r="B193" s="153" t="str">
        <f>+'CLIN Detail list'!P194</f>
        <v>5.6.13.2    Site Survey (IKM Tools)</v>
      </c>
      <c r="C193" s="121"/>
      <c r="D193" s="121"/>
      <c r="E193" s="120"/>
      <c r="F193" s="120"/>
      <c r="G193" s="121"/>
      <c r="H193" s="167"/>
      <c r="I193" s="8">
        <f t="shared" si="57"/>
        <v>0</v>
      </c>
      <c r="J193" s="8">
        <f t="shared" si="58"/>
        <v>0</v>
      </c>
      <c r="K193" s="8">
        <f t="shared" si="47"/>
        <v>0</v>
      </c>
    </row>
    <row r="194" spans="2:12" x14ac:dyDescent="0.35">
      <c r="B194" s="153" t="str">
        <f>+'CLIN Detail list'!P195</f>
        <v>5.6.13.3    Support Site Activation (ON &amp; PBN)</v>
      </c>
      <c r="C194" s="121"/>
      <c r="D194" s="121"/>
      <c r="E194" s="120"/>
      <c r="F194" s="120"/>
      <c r="G194" s="121"/>
      <c r="H194" s="167"/>
      <c r="I194" s="8">
        <f t="shared" si="57"/>
        <v>0</v>
      </c>
      <c r="J194" s="8">
        <f t="shared" si="58"/>
        <v>0</v>
      </c>
      <c r="K194" s="8">
        <f t="shared" si="47"/>
        <v>0</v>
      </c>
    </row>
    <row r="195" spans="2:12" x14ac:dyDescent="0.35">
      <c r="B195" s="153" t="str">
        <f>+'CLIN Detail list'!P196</f>
        <v>5.6.13.4    Migration Tool configuration / customization</v>
      </c>
      <c r="C195" s="121"/>
      <c r="D195" s="121"/>
      <c r="E195" s="120"/>
      <c r="F195" s="120"/>
      <c r="G195" s="121"/>
      <c r="H195" s="167"/>
      <c r="I195" s="8">
        <f t="shared" si="57"/>
        <v>0</v>
      </c>
      <c r="J195" s="8">
        <f t="shared" si="58"/>
        <v>0</v>
      </c>
      <c r="K195" s="8">
        <f t="shared" si="47"/>
        <v>0</v>
      </c>
    </row>
    <row r="196" spans="2:12" x14ac:dyDescent="0.35">
      <c r="B196" s="153" t="str">
        <f>+'CLIN Detail list'!P197</f>
        <v xml:space="preserve">5.6.13.5    Data Migration </v>
      </c>
      <c r="C196" s="121"/>
      <c r="D196" s="121"/>
      <c r="E196" s="120"/>
      <c r="F196" s="120"/>
      <c r="G196" s="121"/>
      <c r="H196" s="167"/>
      <c r="I196" s="8">
        <f t="shared" si="57"/>
        <v>0</v>
      </c>
      <c r="J196" s="8">
        <f t="shared" si="58"/>
        <v>0</v>
      </c>
      <c r="K196" s="8">
        <f t="shared" si="47"/>
        <v>0</v>
      </c>
    </row>
    <row r="197" spans="2:12" x14ac:dyDescent="0.35">
      <c r="B197" s="153" t="str">
        <f>+'CLIN Detail list'!P198</f>
        <v>5.6.13.6    Post Migration Information Assurance Test</v>
      </c>
      <c r="C197" s="121"/>
      <c r="D197" s="121"/>
      <c r="E197" s="120"/>
      <c r="F197" s="120"/>
      <c r="G197" s="121"/>
      <c r="H197" s="167"/>
      <c r="I197" s="8">
        <f t="shared" si="57"/>
        <v>0</v>
      </c>
      <c r="J197" s="8">
        <f t="shared" si="58"/>
        <v>0</v>
      </c>
      <c r="K197" s="8">
        <f t="shared" si="47"/>
        <v>0</v>
      </c>
    </row>
    <row r="198" spans="2:12" x14ac:dyDescent="0.35">
      <c r="B198" s="153" t="str">
        <f>+'CLIN Detail list'!P199</f>
        <v>5.6.13.7    Performance Tests, Test</v>
      </c>
      <c r="C198" s="121"/>
      <c r="D198" s="121"/>
      <c r="E198" s="120"/>
      <c r="F198" s="120"/>
      <c r="G198" s="121"/>
      <c r="H198" s="167"/>
      <c r="I198" s="8">
        <f t="shared" si="57"/>
        <v>0</v>
      </c>
      <c r="J198" s="8">
        <f t="shared" si="58"/>
        <v>0</v>
      </c>
      <c r="K198" s="8">
        <f t="shared" si="47"/>
        <v>0</v>
      </c>
    </row>
    <row r="199" spans="2:12" x14ac:dyDescent="0.35">
      <c r="B199" s="153" t="str">
        <f>+'CLIN Detail list'!P200</f>
        <v>5.6.13.8    Site Acceptance Test</v>
      </c>
      <c r="C199" s="121"/>
      <c r="D199" s="121"/>
      <c r="E199" s="120"/>
      <c r="F199" s="120"/>
      <c r="G199" s="121"/>
      <c r="H199" s="167"/>
      <c r="I199" s="8">
        <f t="shared" si="57"/>
        <v>0</v>
      </c>
      <c r="J199" s="8">
        <f t="shared" si="58"/>
        <v>0</v>
      </c>
      <c r="K199" s="8">
        <f t="shared" si="47"/>
        <v>0</v>
      </c>
    </row>
    <row r="200" spans="2:12" x14ac:dyDescent="0.35">
      <c r="B200" s="237" t="str">
        <f>+'CLIN Detail list'!P201</f>
        <v>5.6.14    SER 14 : DACCC Poggio Renatico</v>
      </c>
      <c r="C200" s="133"/>
      <c r="D200" s="133"/>
      <c r="E200" s="238"/>
      <c r="F200" s="238"/>
      <c r="G200" s="133"/>
      <c r="H200" s="239"/>
      <c r="I200" s="240"/>
      <c r="J200" s="241"/>
      <c r="K200" s="233">
        <f>SUBTOTAL(9,K201:K208)</f>
        <v>0</v>
      </c>
      <c r="L200" s="1"/>
    </row>
    <row r="201" spans="2:12" x14ac:dyDescent="0.35">
      <c r="B201" s="153" t="str">
        <f>+'CLIN Detail list'!P202</f>
        <v>5.6.14.1    Pre Migration Meeting</v>
      </c>
      <c r="C201" s="121"/>
      <c r="D201" s="121"/>
      <c r="E201" s="120"/>
      <c r="F201" s="120"/>
      <c r="G201" s="121"/>
      <c r="H201" s="167"/>
      <c r="I201" s="8">
        <f t="shared" si="57"/>
        <v>0</v>
      </c>
      <c r="J201" s="8">
        <f t="shared" ref="J201:J208" si="59">I201*$O$4</f>
        <v>0</v>
      </c>
      <c r="K201" s="8">
        <f t="shared" si="47"/>
        <v>0</v>
      </c>
    </row>
    <row r="202" spans="2:12" x14ac:dyDescent="0.35">
      <c r="B202" s="153" t="str">
        <f>+'CLIN Detail list'!P203</f>
        <v>5.6.14.2    Site Survey (IKM Tools)</v>
      </c>
      <c r="C202" s="121"/>
      <c r="D202" s="121"/>
      <c r="E202" s="120"/>
      <c r="F202" s="120"/>
      <c r="G202" s="121"/>
      <c r="H202" s="167"/>
      <c r="I202" s="8">
        <f t="shared" ref="I202:I212" si="60">G202*H202</f>
        <v>0</v>
      </c>
      <c r="J202" s="8">
        <f t="shared" si="59"/>
        <v>0</v>
      </c>
      <c r="K202" s="8">
        <f t="shared" ref="K202:K208" si="61">J202+I202</f>
        <v>0</v>
      </c>
    </row>
    <row r="203" spans="2:12" x14ac:dyDescent="0.35">
      <c r="B203" s="153" t="str">
        <f>+'CLIN Detail list'!P204</f>
        <v>5.6.14.3    Support Site Activation (ON &amp; PBN)</v>
      </c>
      <c r="C203" s="121"/>
      <c r="D203" s="121"/>
      <c r="E203" s="120"/>
      <c r="F203" s="120"/>
      <c r="G203" s="121"/>
      <c r="H203" s="167"/>
      <c r="I203" s="8">
        <f t="shared" si="60"/>
        <v>0</v>
      </c>
      <c r="J203" s="8">
        <f t="shared" si="59"/>
        <v>0</v>
      </c>
      <c r="K203" s="8">
        <f t="shared" si="61"/>
        <v>0</v>
      </c>
    </row>
    <row r="204" spans="2:12" x14ac:dyDescent="0.35">
      <c r="B204" s="153" t="str">
        <f>+'CLIN Detail list'!P205</f>
        <v>5.6.14.4    Migration Tool configuration / customization</v>
      </c>
      <c r="C204" s="121"/>
      <c r="D204" s="121"/>
      <c r="E204" s="120"/>
      <c r="F204" s="120"/>
      <c r="G204" s="121"/>
      <c r="H204" s="167"/>
      <c r="I204" s="8">
        <f t="shared" si="60"/>
        <v>0</v>
      </c>
      <c r="J204" s="8">
        <f t="shared" si="59"/>
        <v>0</v>
      </c>
      <c r="K204" s="8">
        <f t="shared" si="61"/>
        <v>0</v>
      </c>
    </row>
    <row r="205" spans="2:12" x14ac:dyDescent="0.35">
      <c r="B205" s="153" t="str">
        <f>+'CLIN Detail list'!P206</f>
        <v xml:space="preserve">5.6.14.5    Data Migration </v>
      </c>
      <c r="C205" s="121"/>
      <c r="D205" s="121"/>
      <c r="E205" s="120"/>
      <c r="F205" s="120"/>
      <c r="G205" s="121"/>
      <c r="H205" s="167"/>
      <c r="I205" s="8">
        <f t="shared" si="60"/>
        <v>0</v>
      </c>
      <c r="J205" s="8">
        <f t="shared" si="59"/>
        <v>0</v>
      </c>
      <c r="K205" s="8">
        <f t="shared" si="61"/>
        <v>0</v>
      </c>
    </row>
    <row r="206" spans="2:12" x14ac:dyDescent="0.35">
      <c r="B206" s="153" t="str">
        <f>+'CLIN Detail list'!P207</f>
        <v>5.6.14.6    Post Migration Information Assurance Test</v>
      </c>
      <c r="C206" s="121"/>
      <c r="D206" s="121"/>
      <c r="E206" s="120"/>
      <c r="F206" s="120"/>
      <c r="G206" s="121"/>
      <c r="H206" s="167"/>
      <c r="I206" s="8">
        <f t="shared" si="60"/>
        <v>0</v>
      </c>
      <c r="J206" s="8">
        <f t="shared" si="59"/>
        <v>0</v>
      </c>
      <c r="K206" s="8">
        <f t="shared" si="61"/>
        <v>0</v>
      </c>
    </row>
    <row r="207" spans="2:12" x14ac:dyDescent="0.35">
      <c r="B207" s="153" t="str">
        <f>+'CLIN Detail list'!P208</f>
        <v>5.6.14.7    Performance Tests, Test</v>
      </c>
      <c r="C207" s="121"/>
      <c r="D207" s="121"/>
      <c r="E207" s="120"/>
      <c r="F207" s="120"/>
      <c r="G207" s="121"/>
      <c r="H207" s="167"/>
      <c r="I207" s="8">
        <f t="shared" si="60"/>
        <v>0</v>
      </c>
      <c r="J207" s="8">
        <f t="shared" si="59"/>
        <v>0</v>
      </c>
      <c r="K207" s="8">
        <f t="shared" si="61"/>
        <v>0</v>
      </c>
    </row>
    <row r="208" spans="2:12" x14ac:dyDescent="0.35">
      <c r="B208" s="153" t="str">
        <f>+'CLIN Detail list'!P209</f>
        <v>5.6.14.8    Site Acceptance Test</v>
      </c>
      <c r="C208" s="121"/>
      <c r="D208" s="121"/>
      <c r="E208" s="120"/>
      <c r="F208" s="120"/>
      <c r="G208" s="121"/>
      <c r="H208" s="167"/>
      <c r="I208" s="8">
        <f t="shared" si="60"/>
        <v>0</v>
      </c>
      <c r="J208" s="8">
        <f t="shared" si="59"/>
        <v>0</v>
      </c>
      <c r="K208" s="8">
        <f t="shared" si="61"/>
        <v>0</v>
      </c>
    </row>
    <row r="209" spans="2:12" x14ac:dyDescent="0.35">
      <c r="B209" s="237" t="str">
        <f>+'CLIN Detail list'!P210</f>
        <v>5.6.15    SER 15 : HQ 1 NSB Wesel</v>
      </c>
      <c r="C209" s="133"/>
      <c r="D209" s="133"/>
      <c r="E209" s="238"/>
      <c r="F209" s="238"/>
      <c r="G209" s="133"/>
      <c r="H209" s="239"/>
      <c r="I209" s="240"/>
      <c r="J209" s="241"/>
      <c r="K209" s="233">
        <f>SUBTOTAL(9,K210:K217)</f>
        <v>0</v>
      </c>
      <c r="L209" s="1"/>
    </row>
    <row r="210" spans="2:12" x14ac:dyDescent="0.35">
      <c r="B210" s="153" t="str">
        <f>+'CLIN Detail list'!P211</f>
        <v>5.6.15.1    Pre Migration Meeting</v>
      </c>
      <c r="C210" s="121"/>
      <c r="D210" s="121"/>
      <c r="E210" s="120"/>
      <c r="F210" s="120"/>
      <c r="G210" s="121"/>
      <c r="H210" s="167"/>
      <c r="I210" s="8">
        <f t="shared" si="60"/>
        <v>0</v>
      </c>
      <c r="J210" s="8">
        <f t="shared" ref="J210:J217" si="62">I210*$O$4</f>
        <v>0</v>
      </c>
      <c r="K210" s="8">
        <f t="shared" ref="K210:K217" si="63">J210+I210</f>
        <v>0</v>
      </c>
    </row>
    <row r="211" spans="2:12" x14ac:dyDescent="0.35">
      <c r="B211" s="153" t="str">
        <f>+'CLIN Detail list'!P212</f>
        <v>5.6.15.2    Site Survey (IKM Tools)</v>
      </c>
      <c r="C211" s="121"/>
      <c r="D211" s="121"/>
      <c r="E211" s="120"/>
      <c r="F211" s="120"/>
      <c r="G211" s="121"/>
      <c r="H211" s="167"/>
      <c r="I211" s="8">
        <f t="shared" si="60"/>
        <v>0</v>
      </c>
      <c r="J211" s="8">
        <f t="shared" si="62"/>
        <v>0</v>
      </c>
      <c r="K211" s="8">
        <f t="shared" si="63"/>
        <v>0</v>
      </c>
    </row>
    <row r="212" spans="2:12" x14ac:dyDescent="0.35">
      <c r="B212" s="153" t="str">
        <f>+'CLIN Detail list'!P213</f>
        <v>5.6.15.3    Support Site Activation (ON &amp; PBN)</v>
      </c>
      <c r="C212" s="121"/>
      <c r="D212" s="121"/>
      <c r="E212" s="120"/>
      <c r="F212" s="120"/>
      <c r="G212" s="121"/>
      <c r="H212" s="167"/>
      <c r="I212" s="8">
        <f t="shared" si="60"/>
        <v>0</v>
      </c>
      <c r="J212" s="8">
        <f t="shared" si="62"/>
        <v>0</v>
      </c>
      <c r="K212" s="8">
        <f t="shared" si="63"/>
        <v>0</v>
      </c>
    </row>
    <row r="213" spans="2:12" x14ac:dyDescent="0.35">
      <c r="B213" s="153" t="str">
        <f>+'CLIN Detail list'!P214</f>
        <v>5.6.15.4    Migration Tool configuration / customization</v>
      </c>
      <c r="C213" s="121"/>
      <c r="D213" s="121"/>
      <c r="E213" s="120"/>
      <c r="F213" s="120"/>
      <c r="G213" s="121"/>
      <c r="H213" s="167"/>
      <c r="I213" s="8">
        <f t="shared" ref="I213:I223" si="64">G213*H213</f>
        <v>0</v>
      </c>
      <c r="J213" s="8">
        <f t="shared" si="62"/>
        <v>0</v>
      </c>
      <c r="K213" s="8">
        <f t="shared" si="63"/>
        <v>0</v>
      </c>
    </row>
    <row r="214" spans="2:12" x14ac:dyDescent="0.35">
      <c r="B214" s="153" t="str">
        <f>+'CLIN Detail list'!P215</f>
        <v xml:space="preserve">5.6.15.5    Data Migration </v>
      </c>
      <c r="C214" s="121"/>
      <c r="D214" s="121"/>
      <c r="E214" s="120"/>
      <c r="F214" s="120"/>
      <c r="G214" s="121"/>
      <c r="H214" s="167"/>
      <c r="I214" s="8">
        <f t="shared" si="64"/>
        <v>0</v>
      </c>
      <c r="J214" s="8">
        <f t="shared" si="62"/>
        <v>0</v>
      </c>
      <c r="K214" s="8">
        <f t="shared" si="63"/>
        <v>0</v>
      </c>
    </row>
    <row r="215" spans="2:12" x14ac:dyDescent="0.35">
      <c r="B215" s="153" t="str">
        <f>+'CLIN Detail list'!P216</f>
        <v>5.6.15.6    Post Migration Information Assurance Test</v>
      </c>
      <c r="C215" s="121"/>
      <c r="D215" s="121"/>
      <c r="E215" s="120"/>
      <c r="F215" s="120"/>
      <c r="G215" s="121"/>
      <c r="H215" s="167"/>
      <c r="I215" s="8">
        <f t="shared" si="64"/>
        <v>0</v>
      </c>
      <c r="J215" s="8">
        <f t="shared" si="62"/>
        <v>0</v>
      </c>
      <c r="K215" s="8">
        <f t="shared" si="63"/>
        <v>0</v>
      </c>
    </row>
    <row r="216" spans="2:12" x14ac:dyDescent="0.35">
      <c r="B216" s="153" t="str">
        <f>+'CLIN Detail list'!P217</f>
        <v>5.6.15.7    Performance Tests, Test</v>
      </c>
      <c r="C216" s="121"/>
      <c r="D216" s="121"/>
      <c r="E216" s="120"/>
      <c r="F216" s="120"/>
      <c r="G216" s="121"/>
      <c r="H216" s="167"/>
      <c r="I216" s="8">
        <f t="shared" si="64"/>
        <v>0</v>
      </c>
      <c r="J216" s="8">
        <f t="shared" si="62"/>
        <v>0</v>
      </c>
      <c r="K216" s="8">
        <f t="shared" si="63"/>
        <v>0</v>
      </c>
    </row>
    <row r="217" spans="2:12" x14ac:dyDescent="0.35">
      <c r="B217" s="153" t="str">
        <f>+'CLIN Detail list'!P218</f>
        <v>5.6.15.8    Site Acceptance Test</v>
      </c>
      <c r="C217" s="121"/>
      <c r="D217" s="121"/>
      <c r="E217" s="120"/>
      <c r="F217" s="120"/>
      <c r="G217" s="121"/>
      <c r="H217" s="167"/>
      <c r="I217" s="8">
        <f t="shared" si="64"/>
        <v>0</v>
      </c>
      <c r="J217" s="8">
        <f t="shared" si="62"/>
        <v>0</v>
      </c>
      <c r="K217" s="8">
        <f t="shared" si="63"/>
        <v>0</v>
      </c>
    </row>
    <row r="218" spans="2:12" x14ac:dyDescent="0.35">
      <c r="B218" s="237" t="str">
        <f>+'CLIN Detail list'!P219</f>
        <v>5.6.16    SER 16 : HQ 2 NSB Grazzanise</v>
      </c>
      <c r="C218" s="133"/>
      <c r="D218" s="133"/>
      <c r="E218" s="238"/>
      <c r="F218" s="238"/>
      <c r="G218" s="133"/>
      <c r="H218" s="239"/>
      <c r="I218" s="240"/>
      <c r="J218" s="241"/>
      <c r="K218" s="233">
        <f>SUBTOTAL(9,K219:K226)</f>
        <v>0</v>
      </c>
      <c r="L218" s="1"/>
    </row>
    <row r="219" spans="2:12" x14ac:dyDescent="0.35">
      <c r="B219" s="153" t="str">
        <f>+'CLIN Detail list'!P220</f>
        <v xml:space="preserve">5.6.16.1    Pre Migration Meeting </v>
      </c>
      <c r="C219" s="121"/>
      <c r="D219" s="121"/>
      <c r="E219" s="120"/>
      <c r="F219" s="120"/>
      <c r="G219" s="121"/>
      <c r="H219" s="167"/>
      <c r="I219" s="8">
        <f t="shared" si="64"/>
        <v>0</v>
      </c>
      <c r="J219" s="8">
        <f t="shared" ref="J219:J226" si="65">I219*$O$4</f>
        <v>0</v>
      </c>
      <c r="K219" s="8">
        <f t="shared" ref="K219:K226" si="66">J219+I219</f>
        <v>0</v>
      </c>
    </row>
    <row r="220" spans="2:12" x14ac:dyDescent="0.35">
      <c r="B220" s="153" t="str">
        <f>+'CLIN Detail list'!P221</f>
        <v>5.6.16.2    Site Survey (IKM Tools)</v>
      </c>
      <c r="C220" s="121"/>
      <c r="D220" s="121"/>
      <c r="E220" s="120"/>
      <c r="F220" s="120"/>
      <c r="G220" s="121"/>
      <c r="H220" s="167"/>
      <c r="I220" s="8">
        <f t="shared" si="64"/>
        <v>0</v>
      </c>
      <c r="J220" s="8">
        <f t="shared" si="65"/>
        <v>0</v>
      </c>
      <c r="K220" s="8">
        <f t="shared" si="66"/>
        <v>0</v>
      </c>
    </row>
    <row r="221" spans="2:12" x14ac:dyDescent="0.35">
      <c r="B221" s="153" t="str">
        <f>+'CLIN Detail list'!P222</f>
        <v>5.6.16.3    Support Site Activation (ON &amp; PBN)</v>
      </c>
      <c r="C221" s="121"/>
      <c r="D221" s="121"/>
      <c r="E221" s="120"/>
      <c r="F221" s="120"/>
      <c r="G221" s="121"/>
      <c r="H221" s="167"/>
      <c r="I221" s="8">
        <f t="shared" si="64"/>
        <v>0</v>
      </c>
      <c r="J221" s="8">
        <f t="shared" si="65"/>
        <v>0</v>
      </c>
      <c r="K221" s="8">
        <f t="shared" si="66"/>
        <v>0</v>
      </c>
    </row>
    <row r="222" spans="2:12" x14ac:dyDescent="0.35">
      <c r="B222" s="153" t="str">
        <f>+'CLIN Detail list'!P223</f>
        <v>5.6.16.4    Migration Tool configuration / customization</v>
      </c>
      <c r="C222" s="121"/>
      <c r="D222" s="121"/>
      <c r="E222" s="120"/>
      <c r="F222" s="120"/>
      <c r="G222" s="121"/>
      <c r="H222" s="167"/>
      <c r="I222" s="8">
        <f t="shared" si="64"/>
        <v>0</v>
      </c>
      <c r="J222" s="8">
        <f t="shared" si="65"/>
        <v>0</v>
      </c>
      <c r="K222" s="8">
        <f t="shared" si="66"/>
        <v>0</v>
      </c>
    </row>
    <row r="223" spans="2:12" x14ac:dyDescent="0.35">
      <c r="B223" s="153" t="str">
        <f>+'CLIN Detail list'!P224</f>
        <v xml:space="preserve">5.6.16.5    Data Migration </v>
      </c>
      <c r="C223" s="121"/>
      <c r="D223" s="121"/>
      <c r="E223" s="120"/>
      <c r="F223" s="120"/>
      <c r="G223" s="121"/>
      <c r="H223" s="167"/>
      <c r="I223" s="8">
        <f t="shared" si="64"/>
        <v>0</v>
      </c>
      <c r="J223" s="8">
        <f t="shared" si="65"/>
        <v>0</v>
      </c>
      <c r="K223" s="8">
        <f t="shared" si="66"/>
        <v>0</v>
      </c>
    </row>
    <row r="224" spans="2:12" x14ac:dyDescent="0.35">
      <c r="B224" s="153" t="str">
        <f>+'CLIN Detail list'!P225</f>
        <v>5.6.16.6    Post Migration Information Assurance Test</v>
      </c>
      <c r="C224" s="121"/>
      <c r="D224" s="121"/>
      <c r="E224" s="120"/>
      <c r="F224" s="120"/>
      <c r="G224" s="121"/>
      <c r="H224" s="167"/>
      <c r="I224" s="8">
        <f t="shared" ref="I224:I234" si="67">G224*H224</f>
        <v>0</v>
      </c>
      <c r="J224" s="8">
        <f t="shared" si="65"/>
        <v>0</v>
      </c>
      <c r="K224" s="8">
        <f t="shared" si="66"/>
        <v>0</v>
      </c>
    </row>
    <row r="225" spans="2:12" x14ac:dyDescent="0.35">
      <c r="B225" s="153" t="str">
        <f>+'CLIN Detail list'!P226</f>
        <v>5.6.16.7    Performance Tests, Test</v>
      </c>
      <c r="C225" s="121"/>
      <c r="D225" s="121"/>
      <c r="E225" s="120"/>
      <c r="F225" s="120"/>
      <c r="G225" s="121"/>
      <c r="H225" s="167"/>
      <c r="I225" s="8">
        <f t="shared" si="67"/>
        <v>0</v>
      </c>
      <c r="J225" s="8">
        <f t="shared" si="65"/>
        <v>0</v>
      </c>
      <c r="K225" s="8">
        <f t="shared" si="66"/>
        <v>0</v>
      </c>
    </row>
    <row r="226" spans="2:12" x14ac:dyDescent="0.35">
      <c r="B226" s="153" t="str">
        <f>+'CLIN Detail list'!P227</f>
        <v>5.6.16.8    Site Acceptance Test</v>
      </c>
      <c r="C226" s="121"/>
      <c r="D226" s="121"/>
      <c r="E226" s="120"/>
      <c r="F226" s="120"/>
      <c r="G226" s="121"/>
      <c r="H226" s="167"/>
      <c r="I226" s="8">
        <f t="shared" si="67"/>
        <v>0</v>
      </c>
      <c r="J226" s="8">
        <f t="shared" si="65"/>
        <v>0</v>
      </c>
      <c r="K226" s="8">
        <f t="shared" si="66"/>
        <v>0</v>
      </c>
    </row>
    <row r="227" spans="2:12" x14ac:dyDescent="0.35">
      <c r="B227" s="237" t="str">
        <f>+'CLIN Detail list'!P228</f>
        <v>5.6.17    SER 17 : HQ 3 NSB Bydgoszcz</v>
      </c>
      <c r="C227" s="133"/>
      <c r="D227" s="133"/>
      <c r="E227" s="238"/>
      <c r="F227" s="238"/>
      <c r="G227" s="133"/>
      <c r="H227" s="239"/>
      <c r="I227" s="240"/>
      <c r="J227" s="241"/>
      <c r="K227" s="233">
        <f>SUBTOTAL(9,K228:K235)</f>
        <v>0</v>
      </c>
      <c r="L227" s="1"/>
    </row>
    <row r="228" spans="2:12" x14ac:dyDescent="0.35">
      <c r="B228" s="153" t="str">
        <f>+'CLIN Detail list'!P229</f>
        <v xml:space="preserve">5.6.17.1    Pre Migration Meeting </v>
      </c>
      <c r="C228" s="121"/>
      <c r="D228" s="121"/>
      <c r="E228" s="120"/>
      <c r="F228" s="120"/>
      <c r="G228" s="121"/>
      <c r="H228" s="167"/>
      <c r="I228" s="8">
        <f t="shared" si="67"/>
        <v>0</v>
      </c>
      <c r="J228" s="8">
        <f t="shared" ref="J228:J235" si="68">I228*$O$4</f>
        <v>0</v>
      </c>
      <c r="K228" s="8">
        <f t="shared" ref="K228:K235" si="69">J228+I228</f>
        <v>0</v>
      </c>
    </row>
    <row r="229" spans="2:12" x14ac:dyDescent="0.35">
      <c r="B229" s="153" t="str">
        <f>+'CLIN Detail list'!P230</f>
        <v>5.6.17.2    Site Survey (IKM Tools)</v>
      </c>
      <c r="C229" s="121"/>
      <c r="D229" s="121"/>
      <c r="E229" s="120"/>
      <c r="F229" s="120"/>
      <c r="G229" s="121"/>
      <c r="H229" s="167"/>
      <c r="I229" s="8">
        <f t="shared" si="67"/>
        <v>0</v>
      </c>
      <c r="J229" s="8">
        <f t="shared" si="68"/>
        <v>0</v>
      </c>
      <c r="K229" s="8">
        <f t="shared" si="69"/>
        <v>0</v>
      </c>
    </row>
    <row r="230" spans="2:12" x14ac:dyDescent="0.35">
      <c r="B230" s="153" t="str">
        <f>+'CLIN Detail list'!P231</f>
        <v>5.6.17.3    Support Site Activation (ON &amp; PBN)</v>
      </c>
      <c r="C230" s="121"/>
      <c r="D230" s="121"/>
      <c r="E230" s="120"/>
      <c r="F230" s="120"/>
      <c r="G230" s="121"/>
      <c r="H230" s="167"/>
      <c r="I230" s="8">
        <f t="shared" si="67"/>
        <v>0</v>
      </c>
      <c r="J230" s="8">
        <f t="shared" si="68"/>
        <v>0</v>
      </c>
      <c r="K230" s="8">
        <f t="shared" si="69"/>
        <v>0</v>
      </c>
    </row>
    <row r="231" spans="2:12" x14ac:dyDescent="0.35">
      <c r="B231" s="153" t="str">
        <f>+'CLIN Detail list'!P232</f>
        <v>5.6.17.4    Migration Tool configuration / customization</v>
      </c>
      <c r="C231" s="121"/>
      <c r="D231" s="121"/>
      <c r="E231" s="120"/>
      <c r="F231" s="120"/>
      <c r="G231" s="121"/>
      <c r="H231" s="167"/>
      <c r="I231" s="8">
        <f t="shared" si="67"/>
        <v>0</v>
      </c>
      <c r="J231" s="8">
        <f t="shared" si="68"/>
        <v>0</v>
      </c>
      <c r="K231" s="8">
        <f t="shared" si="69"/>
        <v>0</v>
      </c>
    </row>
    <row r="232" spans="2:12" x14ac:dyDescent="0.35">
      <c r="B232" s="153" t="str">
        <f>+'CLIN Detail list'!P233</f>
        <v xml:space="preserve">5.6.17.5    Data Migration </v>
      </c>
      <c r="C232" s="121"/>
      <c r="D232" s="121"/>
      <c r="E232" s="120"/>
      <c r="F232" s="120"/>
      <c r="G232" s="121"/>
      <c r="H232" s="167"/>
      <c r="I232" s="8">
        <f t="shared" si="67"/>
        <v>0</v>
      </c>
      <c r="J232" s="8">
        <f t="shared" si="68"/>
        <v>0</v>
      </c>
      <c r="K232" s="8">
        <f t="shared" si="69"/>
        <v>0</v>
      </c>
    </row>
    <row r="233" spans="2:12" x14ac:dyDescent="0.35">
      <c r="B233" s="153" t="str">
        <f>+'CLIN Detail list'!P234</f>
        <v>5.6.17.6    Post Migration Information Assurance Test</v>
      </c>
      <c r="C233" s="121"/>
      <c r="D233" s="121"/>
      <c r="E233" s="120"/>
      <c r="F233" s="120"/>
      <c r="G233" s="121"/>
      <c r="H233" s="167"/>
      <c r="I233" s="8">
        <f t="shared" si="67"/>
        <v>0</v>
      </c>
      <c r="J233" s="8">
        <f t="shared" si="68"/>
        <v>0</v>
      </c>
      <c r="K233" s="8">
        <f t="shared" si="69"/>
        <v>0</v>
      </c>
    </row>
    <row r="234" spans="2:12" x14ac:dyDescent="0.35">
      <c r="B234" s="153" t="str">
        <f>+'CLIN Detail list'!P235</f>
        <v>5.6.17.7    Performance Tests, Test</v>
      </c>
      <c r="C234" s="121"/>
      <c r="D234" s="121"/>
      <c r="E234" s="120"/>
      <c r="F234" s="120"/>
      <c r="G234" s="121"/>
      <c r="H234" s="167"/>
      <c r="I234" s="8">
        <f t="shared" si="67"/>
        <v>0</v>
      </c>
      <c r="J234" s="8">
        <f t="shared" si="68"/>
        <v>0</v>
      </c>
      <c r="K234" s="8">
        <f t="shared" si="69"/>
        <v>0</v>
      </c>
    </row>
    <row r="235" spans="2:12" x14ac:dyDescent="0.35">
      <c r="B235" s="153" t="str">
        <f>+'CLIN Detail list'!P236</f>
        <v>5.6.17.8    Site Acceptance Test</v>
      </c>
      <c r="C235" s="121"/>
      <c r="D235" s="121"/>
      <c r="E235" s="120"/>
      <c r="F235" s="120"/>
      <c r="G235" s="121"/>
      <c r="H235" s="167"/>
      <c r="I235" s="8">
        <f t="shared" ref="I235:I244" si="70">G235*H235</f>
        <v>0</v>
      </c>
      <c r="J235" s="8">
        <f t="shared" si="68"/>
        <v>0</v>
      </c>
      <c r="K235" s="8">
        <f t="shared" si="69"/>
        <v>0</v>
      </c>
    </row>
    <row r="236" spans="2:12" x14ac:dyDescent="0.35">
      <c r="B236" s="237" t="str">
        <f>+'CLIN Detail list'!P237</f>
        <v>5.6.18    SER 18 : JFTC Bydgoszcz</v>
      </c>
      <c r="C236" s="133"/>
      <c r="D236" s="133"/>
      <c r="E236" s="238"/>
      <c r="F236" s="238"/>
      <c r="G236" s="133"/>
      <c r="H236" s="239"/>
      <c r="I236" s="240"/>
      <c r="J236" s="241"/>
      <c r="K236" s="233">
        <f>SUBTOTAL(9,K237:K244)</f>
        <v>0</v>
      </c>
      <c r="L236" s="1"/>
    </row>
    <row r="237" spans="2:12" x14ac:dyDescent="0.35">
      <c r="B237" s="153" t="str">
        <f>+'CLIN Detail list'!P238</f>
        <v>5.6.18.1    Pre Migration Meeting</v>
      </c>
      <c r="C237" s="121"/>
      <c r="D237" s="121"/>
      <c r="E237" s="120"/>
      <c r="F237" s="120"/>
      <c r="G237" s="121"/>
      <c r="H237" s="167"/>
      <c r="I237" s="8">
        <f t="shared" si="70"/>
        <v>0</v>
      </c>
      <c r="J237" s="8">
        <f t="shared" ref="J237:J244" si="71">I237*$O$4</f>
        <v>0</v>
      </c>
      <c r="K237" s="8">
        <f t="shared" ref="K237:K244" si="72">J237+I237</f>
        <v>0</v>
      </c>
    </row>
    <row r="238" spans="2:12" x14ac:dyDescent="0.35">
      <c r="B238" s="153" t="str">
        <f>+'CLIN Detail list'!P239</f>
        <v>5.6.18.2    Site Survey (IKM Tools)</v>
      </c>
      <c r="C238" s="121"/>
      <c r="D238" s="121"/>
      <c r="E238" s="120"/>
      <c r="F238" s="120"/>
      <c r="G238" s="121"/>
      <c r="H238" s="167"/>
      <c r="I238" s="8">
        <f t="shared" si="70"/>
        <v>0</v>
      </c>
      <c r="J238" s="8">
        <f t="shared" si="71"/>
        <v>0</v>
      </c>
      <c r="K238" s="8">
        <f t="shared" si="72"/>
        <v>0</v>
      </c>
    </row>
    <row r="239" spans="2:12" x14ac:dyDescent="0.35">
      <c r="B239" s="153" t="str">
        <f>+'CLIN Detail list'!P240</f>
        <v>5.6.18.3    Support Site Activation (ON &amp; PBN)</v>
      </c>
      <c r="C239" s="121"/>
      <c r="D239" s="121"/>
      <c r="E239" s="120"/>
      <c r="F239" s="120"/>
      <c r="G239" s="121"/>
      <c r="H239" s="167"/>
      <c r="I239" s="8">
        <f t="shared" si="70"/>
        <v>0</v>
      </c>
      <c r="J239" s="8">
        <f t="shared" si="71"/>
        <v>0</v>
      </c>
      <c r="K239" s="8">
        <f t="shared" si="72"/>
        <v>0</v>
      </c>
    </row>
    <row r="240" spans="2:12" x14ac:dyDescent="0.35">
      <c r="B240" s="153" t="str">
        <f>+'CLIN Detail list'!P241</f>
        <v>5.6.18.4    Migration Tool configuration / customization</v>
      </c>
      <c r="C240" s="121"/>
      <c r="D240" s="121"/>
      <c r="E240" s="120"/>
      <c r="F240" s="120"/>
      <c r="G240" s="121"/>
      <c r="H240" s="167"/>
      <c r="I240" s="8">
        <f t="shared" si="70"/>
        <v>0</v>
      </c>
      <c r="J240" s="8">
        <f t="shared" si="71"/>
        <v>0</v>
      </c>
      <c r="K240" s="8">
        <f t="shared" si="72"/>
        <v>0</v>
      </c>
    </row>
    <row r="241" spans="2:12" x14ac:dyDescent="0.35">
      <c r="B241" s="153" t="str">
        <f>+'CLIN Detail list'!P242</f>
        <v xml:space="preserve">5.6.18.5    Data Migration </v>
      </c>
      <c r="C241" s="121"/>
      <c r="D241" s="121"/>
      <c r="E241" s="120"/>
      <c r="F241" s="120"/>
      <c r="G241" s="121"/>
      <c r="H241" s="167"/>
      <c r="I241" s="8">
        <f t="shared" si="70"/>
        <v>0</v>
      </c>
      <c r="J241" s="8">
        <f t="shared" si="71"/>
        <v>0</v>
      </c>
      <c r="K241" s="8">
        <f t="shared" si="72"/>
        <v>0</v>
      </c>
    </row>
    <row r="242" spans="2:12" x14ac:dyDescent="0.35">
      <c r="B242" s="153" t="str">
        <f>+'CLIN Detail list'!P243</f>
        <v>5.6.18.6    Post Migration Information Assurance Test</v>
      </c>
      <c r="C242" s="121"/>
      <c r="D242" s="121"/>
      <c r="E242" s="120"/>
      <c r="F242" s="120"/>
      <c r="G242" s="121"/>
      <c r="H242" s="167"/>
      <c r="I242" s="8">
        <f t="shared" si="70"/>
        <v>0</v>
      </c>
      <c r="J242" s="8">
        <f t="shared" si="71"/>
        <v>0</v>
      </c>
      <c r="K242" s="8">
        <f t="shared" si="72"/>
        <v>0</v>
      </c>
    </row>
    <row r="243" spans="2:12" x14ac:dyDescent="0.35">
      <c r="B243" s="153" t="str">
        <f>+'CLIN Detail list'!P244</f>
        <v>5.6.18.7    Performance Tests, Test</v>
      </c>
      <c r="C243" s="121"/>
      <c r="D243" s="121"/>
      <c r="E243" s="120"/>
      <c r="F243" s="120"/>
      <c r="G243" s="121"/>
      <c r="H243" s="167"/>
      <c r="I243" s="8">
        <f t="shared" si="70"/>
        <v>0</v>
      </c>
      <c r="J243" s="8">
        <f t="shared" si="71"/>
        <v>0</v>
      </c>
      <c r="K243" s="8">
        <f t="shared" si="72"/>
        <v>0</v>
      </c>
    </row>
    <row r="244" spans="2:12" x14ac:dyDescent="0.35">
      <c r="B244" s="153" t="str">
        <f>+'CLIN Detail list'!P245</f>
        <v>5.6.18.8    Site Acceptance Test</v>
      </c>
      <c r="C244" s="121"/>
      <c r="D244" s="121"/>
      <c r="E244" s="120"/>
      <c r="F244" s="120"/>
      <c r="G244" s="121"/>
      <c r="H244" s="167"/>
      <c r="I244" s="8">
        <f t="shared" si="70"/>
        <v>0</v>
      </c>
      <c r="J244" s="8">
        <f t="shared" si="71"/>
        <v>0</v>
      </c>
      <c r="K244" s="8">
        <f t="shared" si="72"/>
        <v>0</v>
      </c>
    </row>
    <row r="245" spans="2:12" x14ac:dyDescent="0.35">
      <c r="B245" s="237" t="str">
        <f>+'CLIN Detail list'!P246</f>
        <v>5.6.19    SER 19 : JWC Stavanger</v>
      </c>
      <c r="C245" s="133"/>
      <c r="D245" s="133"/>
      <c r="E245" s="238"/>
      <c r="F245" s="238"/>
      <c r="G245" s="133"/>
      <c r="H245" s="239"/>
      <c r="I245" s="240"/>
      <c r="J245" s="241"/>
      <c r="K245" s="233">
        <f>SUBTOTAL(9,K246:K253)</f>
        <v>0</v>
      </c>
      <c r="L245" s="1"/>
    </row>
    <row r="246" spans="2:12" x14ac:dyDescent="0.35">
      <c r="B246" s="153" t="str">
        <f>+'CLIN Detail list'!P247</f>
        <v>5.6.19.1    Pre Migration Meeting</v>
      </c>
      <c r="C246" s="121"/>
      <c r="D246" s="121"/>
      <c r="E246" s="120"/>
      <c r="F246" s="120"/>
      <c r="G246" s="121"/>
      <c r="H246" s="167"/>
      <c r="I246" s="8">
        <f t="shared" ref="I246:I256" si="73">G246*H246</f>
        <v>0</v>
      </c>
      <c r="J246" s="8">
        <f t="shared" ref="J246:J253" si="74">I246*$O$4</f>
        <v>0</v>
      </c>
      <c r="K246" s="8">
        <f t="shared" ref="K246:K253" si="75">J246+I246</f>
        <v>0</v>
      </c>
    </row>
    <row r="247" spans="2:12" x14ac:dyDescent="0.35">
      <c r="B247" s="153" t="str">
        <f>+'CLIN Detail list'!P248</f>
        <v>5.6.19.2    Site Survey (IKM Tools)</v>
      </c>
      <c r="C247" s="121"/>
      <c r="D247" s="121"/>
      <c r="E247" s="120"/>
      <c r="F247" s="120"/>
      <c r="G247" s="121"/>
      <c r="H247" s="167"/>
      <c r="I247" s="8">
        <f t="shared" si="73"/>
        <v>0</v>
      </c>
      <c r="J247" s="8">
        <f t="shared" si="74"/>
        <v>0</v>
      </c>
      <c r="K247" s="8">
        <f t="shared" si="75"/>
        <v>0</v>
      </c>
    </row>
    <row r="248" spans="2:12" x14ac:dyDescent="0.35">
      <c r="B248" s="153" t="str">
        <f>+'CLIN Detail list'!P249</f>
        <v>5.6.19.3    Support Site Activation (ON &amp; PBN)</v>
      </c>
      <c r="C248" s="121"/>
      <c r="D248" s="121"/>
      <c r="E248" s="120"/>
      <c r="F248" s="120"/>
      <c r="G248" s="121"/>
      <c r="H248" s="167"/>
      <c r="I248" s="8">
        <f t="shared" si="73"/>
        <v>0</v>
      </c>
      <c r="J248" s="8">
        <f t="shared" si="74"/>
        <v>0</v>
      </c>
      <c r="K248" s="8">
        <f t="shared" si="75"/>
        <v>0</v>
      </c>
    </row>
    <row r="249" spans="2:12" x14ac:dyDescent="0.35">
      <c r="B249" s="153" t="str">
        <f>+'CLIN Detail list'!P250</f>
        <v>5.6.19.4    Migration Tool configuration / customization</v>
      </c>
      <c r="C249" s="121"/>
      <c r="D249" s="121"/>
      <c r="E249" s="120"/>
      <c r="F249" s="120"/>
      <c r="G249" s="121"/>
      <c r="H249" s="167"/>
      <c r="I249" s="8">
        <f t="shared" si="73"/>
        <v>0</v>
      </c>
      <c r="J249" s="8">
        <f t="shared" si="74"/>
        <v>0</v>
      </c>
      <c r="K249" s="8">
        <f t="shared" si="75"/>
        <v>0</v>
      </c>
    </row>
    <row r="250" spans="2:12" x14ac:dyDescent="0.35">
      <c r="B250" s="153" t="str">
        <f>+'CLIN Detail list'!P251</f>
        <v xml:space="preserve">5.6.19.5    Data Migration </v>
      </c>
      <c r="C250" s="121"/>
      <c r="D250" s="121"/>
      <c r="E250" s="120"/>
      <c r="F250" s="120"/>
      <c r="G250" s="121"/>
      <c r="H250" s="167"/>
      <c r="I250" s="8">
        <f t="shared" si="73"/>
        <v>0</v>
      </c>
      <c r="J250" s="8">
        <f t="shared" si="74"/>
        <v>0</v>
      </c>
      <c r="K250" s="8">
        <f t="shared" si="75"/>
        <v>0</v>
      </c>
    </row>
    <row r="251" spans="2:12" x14ac:dyDescent="0.35">
      <c r="B251" s="153" t="str">
        <f>+'CLIN Detail list'!P252</f>
        <v>5.6.19.6    Post Migration Information Assurance Test</v>
      </c>
      <c r="C251" s="121"/>
      <c r="D251" s="121"/>
      <c r="E251" s="120"/>
      <c r="F251" s="120"/>
      <c r="G251" s="121"/>
      <c r="H251" s="167"/>
      <c r="I251" s="8">
        <f t="shared" si="73"/>
        <v>0</v>
      </c>
      <c r="J251" s="8">
        <f t="shared" si="74"/>
        <v>0</v>
      </c>
      <c r="K251" s="8">
        <f t="shared" si="75"/>
        <v>0</v>
      </c>
    </row>
    <row r="252" spans="2:12" x14ac:dyDescent="0.35">
      <c r="B252" s="153" t="str">
        <f>+'CLIN Detail list'!P253</f>
        <v>5.6.19.7    Performance Tests, Test</v>
      </c>
      <c r="C252" s="121"/>
      <c r="D252" s="121"/>
      <c r="E252" s="120"/>
      <c r="F252" s="120"/>
      <c r="G252" s="121"/>
      <c r="H252" s="167"/>
      <c r="I252" s="8">
        <f t="shared" si="73"/>
        <v>0</v>
      </c>
      <c r="J252" s="8">
        <f t="shared" si="74"/>
        <v>0</v>
      </c>
      <c r="K252" s="8">
        <f t="shared" si="75"/>
        <v>0</v>
      </c>
    </row>
    <row r="253" spans="2:12" x14ac:dyDescent="0.35">
      <c r="B253" s="153" t="str">
        <f>+'CLIN Detail list'!P254</f>
        <v>5.6.19.8    Site Acceptance Test</v>
      </c>
      <c r="C253" s="121"/>
      <c r="D253" s="121"/>
      <c r="E253" s="120"/>
      <c r="F253" s="120"/>
      <c r="G253" s="121"/>
      <c r="H253" s="167"/>
      <c r="I253" s="8">
        <f t="shared" si="73"/>
        <v>0</v>
      </c>
      <c r="J253" s="8">
        <f t="shared" si="74"/>
        <v>0</v>
      </c>
      <c r="K253" s="8">
        <f t="shared" si="75"/>
        <v>0</v>
      </c>
    </row>
    <row r="254" spans="2:12" x14ac:dyDescent="0.35">
      <c r="B254" s="237" t="str">
        <f>+'CLIN Detail list'!P255</f>
        <v>5.6.20    SER 20 : AGS Sgonella</v>
      </c>
      <c r="C254" s="133"/>
      <c r="D254" s="133"/>
      <c r="E254" s="238"/>
      <c r="F254" s="238"/>
      <c r="G254" s="133"/>
      <c r="H254" s="239"/>
      <c r="I254" s="240"/>
      <c r="J254" s="241"/>
      <c r="K254" s="233">
        <f>SUBTOTAL(9,K255:K262)</f>
        <v>0</v>
      </c>
      <c r="L254" s="1"/>
    </row>
    <row r="255" spans="2:12" x14ac:dyDescent="0.35">
      <c r="B255" s="153" t="str">
        <f>+'CLIN Detail list'!P256</f>
        <v>5.6.20.1    Pre Migration Meeting</v>
      </c>
      <c r="C255" s="121"/>
      <c r="D255" s="121"/>
      <c r="E255" s="120"/>
      <c r="F255" s="120"/>
      <c r="G255" s="121"/>
      <c r="H255" s="167"/>
      <c r="I255" s="8">
        <f t="shared" si="73"/>
        <v>0</v>
      </c>
      <c r="J255" s="8">
        <f t="shared" ref="J255:J262" si="76">I255*$O$4</f>
        <v>0</v>
      </c>
      <c r="K255" s="8">
        <f t="shared" ref="K255:K262" si="77">J255+I255</f>
        <v>0</v>
      </c>
    </row>
    <row r="256" spans="2:12" x14ac:dyDescent="0.35">
      <c r="B256" s="153" t="str">
        <f>+'CLIN Detail list'!P257</f>
        <v>5.6.20.2    Site Survey (IKM Tools)</v>
      </c>
      <c r="C256" s="121"/>
      <c r="D256" s="121"/>
      <c r="E256" s="120"/>
      <c r="F256" s="120"/>
      <c r="G256" s="121"/>
      <c r="H256" s="167"/>
      <c r="I256" s="8">
        <f t="shared" si="73"/>
        <v>0</v>
      </c>
      <c r="J256" s="8">
        <f t="shared" si="76"/>
        <v>0</v>
      </c>
      <c r="K256" s="8">
        <f t="shared" si="77"/>
        <v>0</v>
      </c>
    </row>
    <row r="257" spans="2:12" x14ac:dyDescent="0.35">
      <c r="B257" s="153" t="str">
        <f>+'CLIN Detail list'!P258</f>
        <v>5.6.20.3    Support Site Activation (ON &amp; PBN)</v>
      </c>
      <c r="C257" s="121"/>
      <c r="D257" s="121"/>
      <c r="E257" s="120"/>
      <c r="F257" s="120"/>
      <c r="G257" s="121"/>
      <c r="H257" s="167"/>
      <c r="I257" s="8">
        <f t="shared" ref="I257:I267" si="78">G257*H257</f>
        <v>0</v>
      </c>
      <c r="J257" s="8">
        <f t="shared" si="76"/>
        <v>0</v>
      </c>
      <c r="K257" s="8">
        <f t="shared" si="77"/>
        <v>0</v>
      </c>
    </row>
    <row r="258" spans="2:12" x14ac:dyDescent="0.35">
      <c r="B258" s="153" t="str">
        <f>+'CLIN Detail list'!P259</f>
        <v>5.6.20.4    Migration Tool configuration / customization</v>
      </c>
      <c r="C258" s="121"/>
      <c r="D258" s="121"/>
      <c r="E258" s="120"/>
      <c r="F258" s="120"/>
      <c r="G258" s="121"/>
      <c r="H258" s="167"/>
      <c r="I258" s="8">
        <f t="shared" si="78"/>
        <v>0</v>
      </c>
      <c r="J258" s="8">
        <f t="shared" si="76"/>
        <v>0</v>
      </c>
      <c r="K258" s="8">
        <f t="shared" si="77"/>
        <v>0</v>
      </c>
    </row>
    <row r="259" spans="2:12" x14ac:dyDescent="0.35">
      <c r="B259" s="153" t="str">
        <f>+'CLIN Detail list'!P260</f>
        <v xml:space="preserve">5.6.20.5    Data Migration </v>
      </c>
      <c r="C259" s="121"/>
      <c r="D259" s="121"/>
      <c r="E259" s="120"/>
      <c r="F259" s="120"/>
      <c r="G259" s="121"/>
      <c r="H259" s="167"/>
      <c r="I259" s="8">
        <f t="shared" si="78"/>
        <v>0</v>
      </c>
      <c r="J259" s="8">
        <f t="shared" si="76"/>
        <v>0</v>
      </c>
      <c r="K259" s="8">
        <f t="shared" si="77"/>
        <v>0</v>
      </c>
    </row>
    <row r="260" spans="2:12" x14ac:dyDescent="0.35">
      <c r="B260" s="153" t="str">
        <f>+'CLIN Detail list'!P261</f>
        <v>5.6.20.6    Post Migration Information Assurance Test</v>
      </c>
      <c r="C260" s="121"/>
      <c r="D260" s="121"/>
      <c r="E260" s="120"/>
      <c r="F260" s="120"/>
      <c r="G260" s="121"/>
      <c r="H260" s="167"/>
      <c r="I260" s="8">
        <f t="shared" si="78"/>
        <v>0</v>
      </c>
      <c r="J260" s="8">
        <f t="shared" si="76"/>
        <v>0</v>
      </c>
      <c r="K260" s="8">
        <f t="shared" si="77"/>
        <v>0</v>
      </c>
    </row>
    <row r="261" spans="2:12" x14ac:dyDescent="0.35">
      <c r="B261" s="153" t="str">
        <f>+'CLIN Detail list'!P262</f>
        <v>5.6.20.7    Performance Tests, Test</v>
      </c>
      <c r="C261" s="121"/>
      <c r="D261" s="121"/>
      <c r="E261" s="120"/>
      <c r="F261" s="120"/>
      <c r="G261" s="121"/>
      <c r="H261" s="167"/>
      <c r="I261" s="8">
        <f t="shared" si="78"/>
        <v>0</v>
      </c>
      <c r="J261" s="8">
        <f t="shared" si="76"/>
        <v>0</v>
      </c>
      <c r="K261" s="8">
        <f t="shared" si="77"/>
        <v>0</v>
      </c>
    </row>
    <row r="262" spans="2:12" x14ac:dyDescent="0.35">
      <c r="B262" s="153" t="str">
        <f>+'CLIN Detail list'!P263</f>
        <v>5.6.20.8    Site Acceptance Test</v>
      </c>
      <c r="C262" s="121"/>
      <c r="D262" s="121"/>
      <c r="E262" s="120"/>
      <c r="F262" s="120"/>
      <c r="G262" s="121"/>
      <c r="H262" s="167"/>
      <c r="I262" s="8">
        <f t="shared" si="78"/>
        <v>0</v>
      </c>
      <c r="J262" s="8">
        <f t="shared" si="76"/>
        <v>0</v>
      </c>
      <c r="K262" s="8">
        <f t="shared" si="77"/>
        <v>0</v>
      </c>
    </row>
    <row r="263" spans="2:12" x14ac:dyDescent="0.35">
      <c r="B263" s="237" t="str">
        <f>+'CLIN Detail list'!P264</f>
        <v>5.6.21    SER 21 : JEWCS Yeovilton</v>
      </c>
      <c r="C263" s="133"/>
      <c r="D263" s="133"/>
      <c r="E263" s="238"/>
      <c r="F263" s="238"/>
      <c r="G263" s="133"/>
      <c r="H263" s="239"/>
      <c r="I263" s="240"/>
      <c r="J263" s="241"/>
      <c r="K263" s="233">
        <f>SUBTOTAL(9,K264:K271)</f>
        <v>0</v>
      </c>
      <c r="L263" s="1"/>
    </row>
    <row r="264" spans="2:12" x14ac:dyDescent="0.35">
      <c r="B264" s="153" t="str">
        <f>+'CLIN Detail list'!P265</f>
        <v>5.6.21.1    Pre Migration Meeting</v>
      </c>
      <c r="C264" s="121"/>
      <c r="D264" s="121"/>
      <c r="E264" s="120"/>
      <c r="F264" s="120"/>
      <c r="G264" s="121"/>
      <c r="H264" s="167"/>
      <c r="I264" s="8">
        <f t="shared" si="78"/>
        <v>0</v>
      </c>
      <c r="J264" s="8">
        <f t="shared" ref="J264:J271" si="79">I264*$O$4</f>
        <v>0</v>
      </c>
      <c r="K264" s="8">
        <f t="shared" ref="K264:K271" si="80">J264+I264</f>
        <v>0</v>
      </c>
    </row>
    <row r="265" spans="2:12" x14ac:dyDescent="0.35">
      <c r="B265" s="153" t="str">
        <f>+'CLIN Detail list'!P266</f>
        <v>5.6.21.2    Site Survey (IKM Tools)</v>
      </c>
      <c r="C265" s="121"/>
      <c r="D265" s="121"/>
      <c r="E265" s="120"/>
      <c r="F265" s="120"/>
      <c r="G265" s="121"/>
      <c r="H265" s="167"/>
      <c r="I265" s="8">
        <f t="shared" si="78"/>
        <v>0</v>
      </c>
      <c r="J265" s="8">
        <f t="shared" si="79"/>
        <v>0</v>
      </c>
      <c r="K265" s="8">
        <f t="shared" si="80"/>
        <v>0</v>
      </c>
    </row>
    <row r="266" spans="2:12" x14ac:dyDescent="0.35">
      <c r="B266" s="153" t="str">
        <f>+'CLIN Detail list'!P267</f>
        <v>5.6.21.3    Support Site Activation (ON &amp; PBN)</v>
      </c>
      <c r="C266" s="121"/>
      <c r="D266" s="121"/>
      <c r="E266" s="120"/>
      <c r="F266" s="120"/>
      <c r="G266" s="121"/>
      <c r="H266" s="167"/>
      <c r="I266" s="8">
        <f t="shared" si="78"/>
        <v>0</v>
      </c>
      <c r="J266" s="8">
        <f t="shared" si="79"/>
        <v>0</v>
      </c>
      <c r="K266" s="8">
        <f t="shared" si="80"/>
        <v>0</v>
      </c>
    </row>
    <row r="267" spans="2:12" x14ac:dyDescent="0.35">
      <c r="B267" s="153" t="str">
        <f>+'CLIN Detail list'!P268</f>
        <v>5.6.21.4    Migration Tool configuration / customization</v>
      </c>
      <c r="C267" s="121"/>
      <c r="D267" s="121"/>
      <c r="E267" s="120"/>
      <c r="F267" s="120"/>
      <c r="G267" s="121"/>
      <c r="H267" s="167"/>
      <c r="I267" s="8">
        <f t="shared" si="78"/>
        <v>0</v>
      </c>
      <c r="J267" s="8">
        <f t="shared" si="79"/>
        <v>0</v>
      </c>
      <c r="K267" s="8">
        <f t="shared" si="80"/>
        <v>0</v>
      </c>
    </row>
    <row r="268" spans="2:12" x14ac:dyDescent="0.35">
      <c r="B268" s="153" t="str">
        <f>+'CLIN Detail list'!P269</f>
        <v xml:space="preserve">5.6.21.5    Data Migration </v>
      </c>
      <c r="C268" s="121"/>
      <c r="D268" s="121"/>
      <c r="E268" s="120"/>
      <c r="F268" s="120"/>
      <c r="G268" s="121"/>
      <c r="H268" s="167"/>
      <c r="I268" s="8">
        <f t="shared" ref="I268:I278" si="81">G268*H268</f>
        <v>0</v>
      </c>
      <c r="J268" s="8">
        <f t="shared" si="79"/>
        <v>0</v>
      </c>
      <c r="K268" s="8">
        <f t="shared" si="80"/>
        <v>0</v>
      </c>
    </row>
    <row r="269" spans="2:12" x14ac:dyDescent="0.35">
      <c r="B269" s="153" t="str">
        <f>+'CLIN Detail list'!P270</f>
        <v>5.6.21.6    Post Migration Information Assurance Test</v>
      </c>
      <c r="C269" s="121"/>
      <c r="D269" s="121"/>
      <c r="E269" s="120"/>
      <c r="F269" s="120"/>
      <c r="G269" s="121"/>
      <c r="H269" s="167"/>
      <c r="I269" s="8">
        <f t="shared" si="81"/>
        <v>0</v>
      </c>
      <c r="J269" s="8">
        <f t="shared" si="79"/>
        <v>0</v>
      </c>
      <c r="K269" s="8">
        <f t="shared" si="80"/>
        <v>0</v>
      </c>
    </row>
    <row r="270" spans="2:12" x14ac:dyDescent="0.35">
      <c r="B270" s="153" t="str">
        <f>+'CLIN Detail list'!P271</f>
        <v>5.6.21.7    Performance Tests, Test</v>
      </c>
      <c r="C270" s="121"/>
      <c r="D270" s="121"/>
      <c r="E270" s="120"/>
      <c r="F270" s="120"/>
      <c r="G270" s="121"/>
      <c r="H270" s="167"/>
      <c r="I270" s="8">
        <f t="shared" si="81"/>
        <v>0</v>
      </c>
      <c r="J270" s="8">
        <f t="shared" si="79"/>
        <v>0</v>
      </c>
      <c r="K270" s="8">
        <f t="shared" si="80"/>
        <v>0</v>
      </c>
    </row>
    <row r="271" spans="2:12" x14ac:dyDescent="0.35">
      <c r="B271" s="153" t="str">
        <f>+'CLIN Detail list'!P272</f>
        <v>5.6.21.8    Site Acceptance Test</v>
      </c>
      <c r="C271" s="121"/>
      <c r="D271" s="121"/>
      <c r="E271" s="120"/>
      <c r="F271" s="120"/>
      <c r="G271" s="121"/>
      <c r="H271" s="167"/>
      <c r="I271" s="8">
        <f t="shared" si="81"/>
        <v>0</v>
      </c>
      <c r="J271" s="8">
        <f t="shared" si="79"/>
        <v>0</v>
      </c>
      <c r="K271" s="8">
        <f t="shared" si="80"/>
        <v>0</v>
      </c>
    </row>
    <row r="272" spans="2:12" x14ac:dyDescent="0.35">
      <c r="B272" s="237" t="str">
        <f>+'CLIN Detail list'!P273</f>
        <v>5.6.22    SER 22 : CMRE La Spezia</v>
      </c>
      <c r="C272" s="133"/>
      <c r="D272" s="133"/>
      <c r="E272" s="238"/>
      <c r="F272" s="238"/>
      <c r="G272" s="133"/>
      <c r="H272" s="239"/>
      <c r="I272" s="240"/>
      <c r="J272" s="241"/>
      <c r="K272" s="233">
        <f>SUBTOTAL(9,K273:K280)</f>
        <v>0</v>
      </c>
      <c r="L272" s="1"/>
    </row>
    <row r="273" spans="2:12" x14ac:dyDescent="0.35">
      <c r="B273" s="153" t="str">
        <f>+'CLIN Detail list'!P274</f>
        <v xml:space="preserve">5.6.22.1    Pre Migration Meeting </v>
      </c>
      <c r="C273" s="121"/>
      <c r="D273" s="121"/>
      <c r="E273" s="120"/>
      <c r="F273" s="120"/>
      <c r="G273" s="121"/>
      <c r="H273" s="167"/>
      <c r="I273" s="8">
        <f t="shared" si="81"/>
        <v>0</v>
      </c>
      <c r="J273" s="8">
        <f t="shared" ref="J273:J280" si="82">I273*$O$4</f>
        <v>0</v>
      </c>
      <c r="K273" s="8">
        <f t="shared" ref="K273:K280" si="83">J273+I273</f>
        <v>0</v>
      </c>
    </row>
    <row r="274" spans="2:12" x14ac:dyDescent="0.35">
      <c r="B274" s="153" t="str">
        <f>+'CLIN Detail list'!P275</f>
        <v>5.6.22.2    Site Survey (IKM Tools)</v>
      </c>
      <c r="C274" s="121"/>
      <c r="D274" s="121"/>
      <c r="E274" s="120"/>
      <c r="F274" s="120"/>
      <c r="G274" s="121"/>
      <c r="H274" s="167"/>
      <c r="I274" s="8">
        <f t="shared" si="81"/>
        <v>0</v>
      </c>
      <c r="J274" s="8">
        <f t="shared" si="82"/>
        <v>0</v>
      </c>
      <c r="K274" s="8">
        <f t="shared" si="83"/>
        <v>0</v>
      </c>
    </row>
    <row r="275" spans="2:12" x14ac:dyDescent="0.35">
      <c r="B275" s="153" t="str">
        <f>+'CLIN Detail list'!P276</f>
        <v>5.6.22.3    Support Site Activation (ON &amp; PBN)</v>
      </c>
      <c r="C275" s="121"/>
      <c r="D275" s="121"/>
      <c r="E275" s="120"/>
      <c r="F275" s="120"/>
      <c r="G275" s="121"/>
      <c r="H275" s="167"/>
      <c r="I275" s="8">
        <f t="shared" si="81"/>
        <v>0</v>
      </c>
      <c r="J275" s="8">
        <f t="shared" si="82"/>
        <v>0</v>
      </c>
      <c r="K275" s="8">
        <f t="shared" si="83"/>
        <v>0</v>
      </c>
    </row>
    <row r="276" spans="2:12" x14ac:dyDescent="0.35">
      <c r="B276" s="153" t="str">
        <f>+'CLIN Detail list'!P277</f>
        <v>5.6.22.4    Migration Tool configuration / customization</v>
      </c>
      <c r="C276" s="121"/>
      <c r="D276" s="121"/>
      <c r="E276" s="120"/>
      <c r="F276" s="120"/>
      <c r="G276" s="121"/>
      <c r="H276" s="167"/>
      <c r="I276" s="8">
        <f t="shared" si="81"/>
        <v>0</v>
      </c>
      <c r="J276" s="8">
        <f t="shared" si="82"/>
        <v>0</v>
      </c>
      <c r="K276" s="8">
        <f t="shared" si="83"/>
        <v>0</v>
      </c>
    </row>
    <row r="277" spans="2:12" x14ac:dyDescent="0.35">
      <c r="B277" s="153" t="str">
        <f>+'CLIN Detail list'!P278</f>
        <v xml:space="preserve">5.6.22.5    Data Migration </v>
      </c>
      <c r="C277" s="121"/>
      <c r="D277" s="121"/>
      <c r="E277" s="120"/>
      <c r="F277" s="120"/>
      <c r="G277" s="121"/>
      <c r="H277" s="167"/>
      <c r="I277" s="8">
        <f t="shared" si="81"/>
        <v>0</v>
      </c>
      <c r="J277" s="8">
        <f t="shared" si="82"/>
        <v>0</v>
      </c>
      <c r="K277" s="8">
        <f t="shared" si="83"/>
        <v>0</v>
      </c>
    </row>
    <row r="278" spans="2:12" x14ac:dyDescent="0.35">
      <c r="B278" s="153" t="str">
        <f>+'CLIN Detail list'!P279</f>
        <v>5.6.22.6    Post Migration Information Assurance Test</v>
      </c>
      <c r="C278" s="121"/>
      <c r="D278" s="121"/>
      <c r="E278" s="120"/>
      <c r="F278" s="120"/>
      <c r="G278" s="121"/>
      <c r="H278" s="167"/>
      <c r="I278" s="8">
        <f t="shared" si="81"/>
        <v>0</v>
      </c>
      <c r="J278" s="8">
        <f t="shared" si="82"/>
        <v>0</v>
      </c>
      <c r="K278" s="8">
        <f t="shared" si="83"/>
        <v>0</v>
      </c>
    </row>
    <row r="279" spans="2:12" x14ac:dyDescent="0.35">
      <c r="B279" s="153" t="str">
        <f>+'CLIN Detail list'!P280</f>
        <v>5.6.22.7    Performance Tests, Test</v>
      </c>
      <c r="C279" s="121"/>
      <c r="D279" s="121"/>
      <c r="E279" s="120"/>
      <c r="F279" s="120"/>
      <c r="G279" s="121"/>
      <c r="H279" s="167"/>
      <c r="I279" s="8">
        <f t="shared" ref="I279:I288" si="84">G279*H279</f>
        <v>0</v>
      </c>
      <c r="J279" s="8">
        <f t="shared" si="82"/>
        <v>0</v>
      </c>
      <c r="K279" s="8">
        <f t="shared" si="83"/>
        <v>0</v>
      </c>
    </row>
    <row r="280" spans="2:12" x14ac:dyDescent="0.35">
      <c r="B280" s="153" t="str">
        <f>+'CLIN Detail list'!P281</f>
        <v>5.6.22.8    Site Acceptance Test</v>
      </c>
      <c r="C280" s="121"/>
      <c r="D280" s="121"/>
      <c r="E280" s="120"/>
      <c r="F280" s="120"/>
      <c r="G280" s="121"/>
      <c r="H280" s="167"/>
      <c r="I280" s="8">
        <f t="shared" si="84"/>
        <v>0</v>
      </c>
      <c r="J280" s="8">
        <f t="shared" si="82"/>
        <v>0</v>
      </c>
      <c r="K280" s="8">
        <f t="shared" si="83"/>
        <v>0</v>
      </c>
    </row>
    <row r="281" spans="2:12" x14ac:dyDescent="0.35">
      <c r="B281" s="237" t="str">
        <f>+'CLIN Detail list'!P282</f>
        <v>5.6.23    SER 23 : NCI Academy Oeiras</v>
      </c>
      <c r="C281" s="133"/>
      <c r="D281" s="133"/>
      <c r="E281" s="238"/>
      <c r="F281" s="238"/>
      <c r="G281" s="133"/>
      <c r="H281" s="239"/>
      <c r="I281" s="240"/>
      <c r="J281" s="241"/>
      <c r="K281" s="233">
        <f>SUBTOTAL(9,K282:K289)</f>
        <v>0</v>
      </c>
      <c r="L281" s="1"/>
    </row>
    <row r="282" spans="2:12" x14ac:dyDescent="0.35">
      <c r="B282" s="153" t="str">
        <f>+'CLIN Detail list'!P283</f>
        <v xml:space="preserve">5.6.23.1    Pre Migration Meeting </v>
      </c>
      <c r="C282" s="121"/>
      <c r="D282" s="121"/>
      <c r="E282" s="120"/>
      <c r="F282" s="120"/>
      <c r="G282" s="121"/>
      <c r="H282" s="167"/>
      <c r="I282" s="8">
        <f t="shared" si="84"/>
        <v>0</v>
      </c>
      <c r="J282" s="8">
        <f t="shared" ref="J282:J289" si="85">I282*$O$4</f>
        <v>0</v>
      </c>
      <c r="K282" s="8">
        <f t="shared" ref="K282:K289" si="86">J282+I282</f>
        <v>0</v>
      </c>
    </row>
    <row r="283" spans="2:12" x14ac:dyDescent="0.35">
      <c r="B283" s="153" t="str">
        <f>+'CLIN Detail list'!P284</f>
        <v>5.6.23.2    Site Survey (IKM Tools)</v>
      </c>
      <c r="C283" s="121"/>
      <c r="D283" s="121"/>
      <c r="E283" s="120"/>
      <c r="F283" s="120"/>
      <c r="G283" s="121"/>
      <c r="H283" s="167"/>
      <c r="I283" s="8">
        <f t="shared" si="84"/>
        <v>0</v>
      </c>
      <c r="J283" s="8">
        <f t="shared" si="85"/>
        <v>0</v>
      </c>
      <c r="K283" s="8">
        <f t="shared" si="86"/>
        <v>0</v>
      </c>
    </row>
    <row r="284" spans="2:12" x14ac:dyDescent="0.35">
      <c r="B284" s="153" t="str">
        <f>+'CLIN Detail list'!P285</f>
        <v>5.6.23.3    Support Site Activation (ON &amp; PBN)</v>
      </c>
      <c r="C284" s="121"/>
      <c r="D284" s="121"/>
      <c r="E284" s="120"/>
      <c r="F284" s="120"/>
      <c r="G284" s="121"/>
      <c r="H284" s="167"/>
      <c r="I284" s="8">
        <f t="shared" si="84"/>
        <v>0</v>
      </c>
      <c r="J284" s="8">
        <f t="shared" si="85"/>
        <v>0</v>
      </c>
      <c r="K284" s="8">
        <f t="shared" si="86"/>
        <v>0</v>
      </c>
    </row>
    <row r="285" spans="2:12" x14ac:dyDescent="0.35">
      <c r="B285" s="153" t="str">
        <f>+'CLIN Detail list'!P286</f>
        <v>5.6.23.4    Migration Tool configuration / customization</v>
      </c>
      <c r="C285" s="121"/>
      <c r="D285" s="121"/>
      <c r="E285" s="120"/>
      <c r="F285" s="120"/>
      <c r="G285" s="121"/>
      <c r="H285" s="167"/>
      <c r="I285" s="8">
        <f t="shared" si="84"/>
        <v>0</v>
      </c>
      <c r="J285" s="8">
        <f t="shared" si="85"/>
        <v>0</v>
      </c>
      <c r="K285" s="8">
        <f t="shared" si="86"/>
        <v>0</v>
      </c>
    </row>
    <row r="286" spans="2:12" x14ac:dyDescent="0.35">
      <c r="B286" s="153" t="str">
        <f>+'CLIN Detail list'!P287</f>
        <v xml:space="preserve">5.6.23.5    Data Migration </v>
      </c>
      <c r="C286" s="121"/>
      <c r="D286" s="121"/>
      <c r="E286" s="120"/>
      <c r="F286" s="120"/>
      <c r="G286" s="121"/>
      <c r="H286" s="167"/>
      <c r="I286" s="8">
        <f t="shared" si="84"/>
        <v>0</v>
      </c>
      <c r="J286" s="8">
        <f t="shared" si="85"/>
        <v>0</v>
      </c>
      <c r="K286" s="8">
        <f t="shared" si="86"/>
        <v>0</v>
      </c>
    </row>
    <row r="287" spans="2:12" x14ac:dyDescent="0.35">
      <c r="B287" s="153" t="str">
        <f>+'CLIN Detail list'!P288</f>
        <v>5.6.23.6    Post Migration Information Assurance Test</v>
      </c>
      <c r="C287" s="121"/>
      <c r="D287" s="121"/>
      <c r="E287" s="120"/>
      <c r="F287" s="120"/>
      <c r="G287" s="121"/>
      <c r="H287" s="167"/>
      <c r="I287" s="8">
        <f t="shared" si="84"/>
        <v>0</v>
      </c>
      <c r="J287" s="8">
        <f t="shared" si="85"/>
        <v>0</v>
      </c>
      <c r="K287" s="8">
        <f t="shared" si="86"/>
        <v>0</v>
      </c>
    </row>
    <row r="288" spans="2:12" x14ac:dyDescent="0.35">
      <c r="B288" s="153" t="str">
        <f>+'CLIN Detail list'!P289</f>
        <v>5.6.23.7    Performance Tests, Test</v>
      </c>
      <c r="C288" s="121"/>
      <c r="D288" s="121"/>
      <c r="E288" s="120"/>
      <c r="F288" s="120"/>
      <c r="G288" s="121"/>
      <c r="H288" s="167"/>
      <c r="I288" s="8">
        <f t="shared" si="84"/>
        <v>0</v>
      </c>
      <c r="J288" s="8">
        <f t="shared" si="85"/>
        <v>0</v>
      </c>
      <c r="K288" s="8">
        <f t="shared" si="86"/>
        <v>0</v>
      </c>
    </row>
    <row r="289" spans="2:12" x14ac:dyDescent="0.35">
      <c r="B289" s="153" t="str">
        <f>+'CLIN Detail list'!P290</f>
        <v>5.6.23.8    Site Acceptance Test</v>
      </c>
      <c r="C289" s="121"/>
      <c r="D289" s="121"/>
      <c r="E289" s="120"/>
      <c r="F289" s="120"/>
      <c r="G289" s="121"/>
      <c r="H289" s="167"/>
      <c r="I289" s="8">
        <f t="shared" ref="I289" si="87">G289*H289</f>
        <v>0</v>
      </c>
      <c r="J289" s="8">
        <f t="shared" si="85"/>
        <v>0</v>
      </c>
      <c r="K289" s="8">
        <f t="shared" si="86"/>
        <v>0</v>
      </c>
    </row>
    <row r="290" spans="2:12" x14ac:dyDescent="0.35">
      <c r="B290" s="237" t="str">
        <f>+'CLIN Detail list'!P291</f>
        <v>5.6.24    SER 24 : NATO School Oberammergau</v>
      </c>
      <c r="C290" s="133"/>
      <c r="D290" s="133"/>
      <c r="E290" s="238"/>
      <c r="F290" s="238"/>
      <c r="G290" s="133"/>
      <c r="H290" s="239"/>
      <c r="I290" s="240"/>
      <c r="J290" s="241"/>
      <c r="K290" s="233">
        <f>SUBTOTAL(9,K291:K298)</f>
        <v>0</v>
      </c>
      <c r="L290" s="1"/>
    </row>
    <row r="291" spans="2:12" x14ac:dyDescent="0.35">
      <c r="B291" s="153" t="str">
        <f>+'CLIN Detail list'!P292</f>
        <v xml:space="preserve">5.6.24.1    Pre Migration Meeting </v>
      </c>
      <c r="C291" s="121"/>
      <c r="D291" s="121"/>
      <c r="E291" s="120"/>
      <c r="F291" s="120"/>
      <c r="G291" s="121"/>
      <c r="H291" s="167"/>
      <c r="I291" s="8">
        <f t="shared" ref="I291:I300" si="88">G291*H291</f>
        <v>0</v>
      </c>
      <c r="J291" s="8">
        <f t="shared" ref="J291:J298" si="89">I291*$O$4</f>
        <v>0</v>
      </c>
      <c r="K291" s="8">
        <f t="shared" ref="K291:K298" si="90">J291+I291</f>
        <v>0</v>
      </c>
    </row>
    <row r="292" spans="2:12" x14ac:dyDescent="0.35">
      <c r="B292" s="153" t="str">
        <f>+'CLIN Detail list'!P293</f>
        <v>5.6.24.2    Site Survey (IKM Tools)</v>
      </c>
      <c r="C292" s="121"/>
      <c r="D292" s="121"/>
      <c r="E292" s="120"/>
      <c r="F292" s="120"/>
      <c r="G292" s="121"/>
      <c r="H292" s="167"/>
      <c r="I292" s="8">
        <f t="shared" si="88"/>
        <v>0</v>
      </c>
      <c r="J292" s="8">
        <f t="shared" si="89"/>
        <v>0</v>
      </c>
      <c r="K292" s="8">
        <f t="shared" si="90"/>
        <v>0</v>
      </c>
    </row>
    <row r="293" spans="2:12" x14ac:dyDescent="0.35">
      <c r="B293" s="153" t="str">
        <f>+'CLIN Detail list'!P294</f>
        <v>5.6.24.3    Support Site Activation (ON &amp; PBN)</v>
      </c>
      <c r="C293" s="121"/>
      <c r="D293" s="121"/>
      <c r="E293" s="120"/>
      <c r="F293" s="120"/>
      <c r="G293" s="121"/>
      <c r="H293" s="167"/>
      <c r="I293" s="8">
        <f t="shared" si="88"/>
        <v>0</v>
      </c>
      <c r="J293" s="8">
        <f t="shared" si="89"/>
        <v>0</v>
      </c>
      <c r="K293" s="8">
        <f t="shared" si="90"/>
        <v>0</v>
      </c>
    </row>
    <row r="294" spans="2:12" x14ac:dyDescent="0.35">
      <c r="B294" s="153" t="str">
        <f>+'CLIN Detail list'!P295</f>
        <v>5.6.24.4    Migration Tool configuration / customization</v>
      </c>
      <c r="C294" s="121"/>
      <c r="D294" s="121"/>
      <c r="E294" s="120"/>
      <c r="F294" s="120"/>
      <c r="G294" s="121"/>
      <c r="H294" s="167"/>
      <c r="I294" s="8">
        <f t="shared" si="88"/>
        <v>0</v>
      </c>
      <c r="J294" s="8">
        <f t="shared" si="89"/>
        <v>0</v>
      </c>
      <c r="K294" s="8">
        <f t="shared" si="90"/>
        <v>0</v>
      </c>
    </row>
    <row r="295" spans="2:12" x14ac:dyDescent="0.35">
      <c r="B295" s="153" t="str">
        <f>+'CLIN Detail list'!P296</f>
        <v xml:space="preserve">5.6.24.5    Data Migration </v>
      </c>
      <c r="C295" s="121"/>
      <c r="D295" s="121"/>
      <c r="E295" s="120"/>
      <c r="F295" s="120"/>
      <c r="G295" s="121"/>
      <c r="H295" s="167"/>
      <c r="I295" s="8">
        <f t="shared" si="88"/>
        <v>0</v>
      </c>
      <c r="J295" s="8">
        <f t="shared" si="89"/>
        <v>0</v>
      </c>
      <c r="K295" s="8">
        <f t="shared" si="90"/>
        <v>0</v>
      </c>
    </row>
    <row r="296" spans="2:12" x14ac:dyDescent="0.35">
      <c r="B296" s="153" t="str">
        <f>+'CLIN Detail list'!P297</f>
        <v>5.6.24.6    Post Migration Information Assurance Test</v>
      </c>
      <c r="C296" s="121"/>
      <c r="D296" s="121"/>
      <c r="E296" s="120"/>
      <c r="F296" s="120"/>
      <c r="G296" s="121"/>
      <c r="H296" s="167"/>
      <c r="I296" s="8">
        <f t="shared" si="88"/>
        <v>0</v>
      </c>
      <c r="J296" s="8">
        <f t="shared" si="89"/>
        <v>0</v>
      </c>
      <c r="K296" s="8">
        <f t="shared" si="90"/>
        <v>0</v>
      </c>
    </row>
    <row r="297" spans="2:12" x14ac:dyDescent="0.35">
      <c r="B297" s="153" t="str">
        <f>+'CLIN Detail list'!P298</f>
        <v>5.6.24.7    Performance Tests, Test</v>
      </c>
      <c r="C297" s="121"/>
      <c r="D297" s="121"/>
      <c r="E297" s="120"/>
      <c r="F297" s="120"/>
      <c r="G297" s="121"/>
      <c r="H297" s="167"/>
      <c r="I297" s="8">
        <f t="shared" si="88"/>
        <v>0</v>
      </c>
      <c r="J297" s="8">
        <f t="shared" si="89"/>
        <v>0</v>
      </c>
      <c r="K297" s="8">
        <f t="shared" si="90"/>
        <v>0</v>
      </c>
    </row>
    <row r="298" spans="2:12" x14ac:dyDescent="0.35">
      <c r="B298" s="153" t="str">
        <f>+'CLIN Detail list'!P299</f>
        <v>5.6.24.8    Site Acceptance Test</v>
      </c>
      <c r="C298" s="121"/>
      <c r="D298" s="121"/>
      <c r="E298" s="120"/>
      <c r="F298" s="120"/>
      <c r="G298" s="121"/>
      <c r="H298" s="167"/>
      <c r="I298" s="8">
        <f t="shared" si="88"/>
        <v>0</v>
      </c>
      <c r="J298" s="8">
        <f t="shared" si="89"/>
        <v>0</v>
      </c>
      <c r="K298" s="8">
        <f t="shared" si="90"/>
        <v>0</v>
      </c>
    </row>
    <row r="299" spans="2:12" x14ac:dyDescent="0.35">
      <c r="B299" s="237" t="str">
        <f>+'CLIN Detail list'!P300</f>
        <v>5.6.25    SER 25 : NDC Rome</v>
      </c>
      <c r="C299" s="133"/>
      <c r="D299" s="133"/>
      <c r="E299" s="238"/>
      <c r="F299" s="238"/>
      <c r="G299" s="133"/>
      <c r="H299" s="239"/>
      <c r="I299" s="240"/>
      <c r="J299" s="241"/>
      <c r="K299" s="233">
        <f>SUBTOTAL(9,K300:K307)</f>
        <v>0</v>
      </c>
      <c r="L299" s="1"/>
    </row>
    <row r="300" spans="2:12" x14ac:dyDescent="0.35">
      <c r="B300" s="153" t="str">
        <f>+'CLIN Detail list'!P301</f>
        <v>5.6.25.1    Pre Migration Meeting</v>
      </c>
      <c r="C300" s="121"/>
      <c r="D300" s="121"/>
      <c r="E300" s="120"/>
      <c r="F300" s="120"/>
      <c r="G300" s="121"/>
      <c r="H300" s="167"/>
      <c r="I300" s="8">
        <f t="shared" si="88"/>
        <v>0</v>
      </c>
      <c r="J300" s="8">
        <f t="shared" ref="J300:J307" si="91">I300*$O$4</f>
        <v>0</v>
      </c>
      <c r="K300" s="8">
        <f t="shared" ref="K300:K307" si="92">J300+I300</f>
        <v>0</v>
      </c>
    </row>
    <row r="301" spans="2:12" x14ac:dyDescent="0.35">
      <c r="B301" s="153" t="str">
        <f>+'CLIN Detail list'!P302</f>
        <v>5.6.25.2    Site Survey (IKM Tools)</v>
      </c>
      <c r="C301" s="121"/>
      <c r="D301" s="121"/>
      <c r="E301" s="120"/>
      <c r="F301" s="120"/>
      <c r="G301" s="121"/>
      <c r="H301" s="167"/>
      <c r="I301" s="8">
        <f t="shared" ref="I301:I311" si="93">G301*H301</f>
        <v>0</v>
      </c>
      <c r="J301" s="8">
        <f t="shared" si="91"/>
        <v>0</v>
      </c>
      <c r="K301" s="8">
        <f t="shared" si="92"/>
        <v>0</v>
      </c>
    </row>
    <row r="302" spans="2:12" x14ac:dyDescent="0.35">
      <c r="B302" s="153" t="str">
        <f>+'CLIN Detail list'!P303</f>
        <v>5.6.25.3    Support Site Activation (ON &amp; PBN)</v>
      </c>
      <c r="C302" s="121"/>
      <c r="D302" s="121"/>
      <c r="E302" s="120"/>
      <c r="F302" s="120"/>
      <c r="G302" s="121"/>
      <c r="H302" s="167"/>
      <c r="I302" s="8">
        <f t="shared" si="93"/>
        <v>0</v>
      </c>
      <c r="J302" s="8">
        <f t="shared" si="91"/>
        <v>0</v>
      </c>
      <c r="K302" s="8">
        <f t="shared" si="92"/>
        <v>0</v>
      </c>
    </row>
    <row r="303" spans="2:12" x14ac:dyDescent="0.35">
      <c r="B303" s="153" t="str">
        <f>+'CLIN Detail list'!P304</f>
        <v>5.6.25.4    Migration Tool configuration / customization</v>
      </c>
      <c r="C303" s="121"/>
      <c r="D303" s="121"/>
      <c r="E303" s="120"/>
      <c r="F303" s="120"/>
      <c r="G303" s="121"/>
      <c r="H303" s="167"/>
      <c r="I303" s="8">
        <f t="shared" si="93"/>
        <v>0</v>
      </c>
      <c r="J303" s="8">
        <f t="shared" si="91"/>
        <v>0</v>
      </c>
      <c r="K303" s="8">
        <f t="shared" si="92"/>
        <v>0</v>
      </c>
    </row>
    <row r="304" spans="2:12" x14ac:dyDescent="0.35">
      <c r="B304" s="153" t="str">
        <f>+'CLIN Detail list'!P305</f>
        <v xml:space="preserve">5.6.25.5    Data Migration </v>
      </c>
      <c r="C304" s="121"/>
      <c r="D304" s="121"/>
      <c r="E304" s="120"/>
      <c r="F304" s="120"/>
      <c r="G304" s="121"/>
      <c r="H304" s="167"/>
      <c r="I304" s="8">
        <f t="shared" si="93"/>
        <v>0</v>
      </c>
      <c r="J304" s="8">
        <f t="shared" si="91"/>
        <v>0</v>
      </c>
      <c r="K304" s="8">
        <f t="shared" si="92"/>
        <v>0</v>
      </c>
    </row>
    <row r="305" spans="2:12" x14ac:dyDescent="0.35">
      <c r="B305" s="153" t="str">
        <f>+'CLIN Detail list'!P306</f>
        <v>5.6.25.6    Post Migration Information Assurance Test</v>
      </c>
      <c r="C305" s="121"/>
      <c r="D305" s="121"/>
      <c r="E305" s="120"/>
      <c r="F305" s="120"/>
      <c r="G305" s="121"/>
      <c r="H305" s="167"/>
      <c r="I305" s="8">
        <f t="shared" si="93"/>
        <v>0</v>
      </c>
      <c r="J305" s="8">
        <f t="shared" si="91"/>
        <v>0</v>
      </c>
      <c r="K305" s="8">
        <f t="shared" si="92"/>
        <v>0</v>
      </c>
    </row>
    <row r="306" spans="2:12" x14ac:dyDescent="0.35">
      <c r="B306" s="153" t="str">
        <f>+'CLIN Detail list'!P307</f>
        <v>5.6.25.7    Performance Tests, Test</v>
      </c>
      <c r="C306" s="121"/>
      <c r="D306" s="121"/>
      <c r="E306" s="120"/>
      <c r="F306" s="120"/>
      <c r="G306" s="121"/>
      <c r="H306" s="167"/>
      <c r="I306" s="8">
        <f t="shared" si="93"/>
        <v>0</v>
      </c>
      <c r="J306" s="8">
        <f t="shared" si="91"/>
        <v>0</v>
      </c>
      <c r="K306" s="8">
        <f t="shared" si="92"/>
        <v>0</v>
      </c>
    </row>
    <row r="307" spans="2:12" x14ac:dyDescent="0.35">
      <c r="B307" s="153" t="str">
        <f>+'CLIN Detail list'!P308</f>
        <v>5.6.25.8    Site Acceptance Test</v>
      </c>
      <c r="C307" s="121"/>
      <c r="D307" s="121"/>
      <c r="E307" s="120"/>
      <c r="F307" s="120"/>
      <c r="G307" s="121"/>
      <c r="H307" s="167"/>
      <c r="I307" s="8">
        <f t="shared" si="93"/>
        <v>0</v>
      </c>
      <c r="J307" s="8">
        <f t="shared" si="91"/>
        <v>0</v>
      </c>
      <c r="K307" s="8">
        <f t="shared" si="92"/>
        <v>0</v>
      </c>
    </row>
    <row r="308" spans="2:12" x14ac:dyDescent="0.35">
      <c r="B308" s="237" t="str">
        <f>+'CLIN Detail list'!P309</f>
        <v>5.6.26    SER 26 : HQ SACT</v>
      </c>
      <c r="C308" s="133"/>
      <c r="D308" s="133"/>
      <c r="E308" s="238"/>
      <c r="F308" s="238"/>
      <c r="G308" s="133"/>
      <c r="H308" s="239"/>
      <c r="I308" s="240"/>
      <c r="J308" s="241"/>
      <c r="K308" s="233">
        <f>SUBTOTAL(9,K309:K316)</f>
        <v>0</v>
      </c>
      <c r="L308" s="1"/>
    </row>
    <row r="309" spans="2:12" x14ac:dyDescent="0.35">
      <c r="B309" s="153" t="str">
        <f>+'CLIN Detail list'!P310</f>
        <v>5.6.26.1    Pre Migration Meeting</v>
      </c>
      <c r="C309" s="121"/>
      <c r="D309" s="121"/>
      <c r="E309" s="120"/>
      <c r="F309" s="120"/>
      <c r="G309" s="121"/>
      <c r="H309" s="167"/>
      <c r="I309" s="8">
        <f t="shared" si="93"/>
        <v>0</v>
      </c>
      <c r="J309" s="8">
        <f t="shared" ref="J309:J316" si="94">I309*$O$4</f>
        <v>0</v>
      </c>
      <c r="K309" s="8">
        <f t="shared" ref="K309:K316" si="95">J309+I309</f>
        <v>0</v>
      </c>
    </row>
    <row r="310" spans="2:12" x14ac:dyDescent="0.35">
      <c r="B310" s="153" t="str">
        <f>+'CLIN Detail list'!P311</f>
        <v>5.6.26.2    Site Survey (IKM Tools)</v>
      </c>
      <c r="C310" s="121"/>
      <c r="D310" s="121"/>
      <c r="E310" s="120"/>
      <c r="F310" s="120"/>
      <c r="G310" s="121"/>
      <c r="H310" s="167"/>
      <c r="I310" s="8">
        <f t="shared" si="93"/>
        <v>0</v>
      </c>
      <c r="J310" s="8">
        <f t="shared" si="94"/>
        <v>0</v>
      </c>
      <c r="K310" s="8">
        <f t="shared" si="95"/>
        <v>0</v>
      </c>
    </row>
    <row r="311" spans="2:12" x14ac:dyDescent="0.35">
      <c r="B311" s="153" t="str">
        <f>+'CLIN Detail list'!P312</f>
        <v>5.6.26.3    Support Site Activation (ON &amp; PBN)</v>
      </c>
      <c r="C311" s="121"/>
      <c r="D311" s="121"/>
      <c r="E311" s="120"/>
      <c r="F311" s="120"/>
      <c r="G311" s="121"/>
      <c r="H311" s="167"/>
      <c r="I311" s="8">
        <f t="shared" si="93"/>
        <v>0</v>
      </c>
      <c r="J311" s="8">
        <f t="shared" si="94"/>
        <v>0</v>
      </c>
      <c r="K311" s="8">
        <f t="shared" si="95"/>
        <v>0</v>
      </c>
    </row>
    <row r="312" spans="2:12" x14ac:dyDescent="0.35">
      <c r="B312" s="153" t="str">
        <f>+'CLIN Detail list'!P313</f>
        <v>5.6.26.4    Migration Tool configuration / customization</v>
      </c>
      <c r="C312" s="121"/>
      <c r="D312" s="121"/>
      <c r="E312" s="120"/>
      <c r="F312" s="120"/>
      <c r="G312" s="121"/>
      <c r="H312" s="167"/>
      <c r="I312" s="8">
        <f t="shared" ref="I312:I322" si="96">G312*H312</f>
        <v>0</v>
      </c>
      <c r="J312" s="8">
        <f t="shared" si="94"/>
        <v>0</v>
      </c>
      <c r="K312" s="8">
        <f t="shared" si="95"/>
        <v>0</v>
      </c>
    </row>
    <row r="313" spans="2:12" x14ac:dyDescent="0.35">
      <c r="B313" s="153" t="str">
        <f>+'CLIN Detail list'!P314</f>
        <v xml:space="preserve">5.6.26.5    Data Migration </v>
      </c>
      <c r="C313" s="121"/>
      <c r="D313" s="121"/>
      <c r="E313" s="120"/>
      <c r="F313" s="120"/>
      <c r="G313" s="121"/>
      <c r="H313" s="167"/>
      <c r="I313" s="8">
        <f t="shared" si="96"/>
        <v>0</v>
      </c>
      <c r="J313" s="8">
        <f t="shared" si="94"/>
        <v>0</v>
      </c>
      <c r="K313" s="8">
        <f t="shared" si="95"/>
        <v>0</v>
      </c>
    </row>
    <row r="314" spans="2:12" x14ac:dyDescent="0.35">
      <c r="B314" s="153" t="str">
        <f>+'CLIN Detail list'!P315</f>
        <v>5.6.26.6    Post Migration Information Assurance Test</v>
      </c>
      <c r="C314" s="121"/>
      <c r="D314" s="121"/>
      <c r="E314" s="120"/>
      <c r="F314" s="120"/>
      <c r="G314" s="121"/>
      <c r="H314" s="167"/>
      <c r="I314" s="8">
        <f t="shared" si="96"/>
        <v>0</v>
      </c>
      <c r="J314" s="8">
        <f t="shared" si="94"/>
        <v>0</v>
      </c>
      <c r="K314" s="8">
        <f t="shared" si="95"/>
        <v>0</v>
      </c>
    </row>
    <row r="315" spans="2:12" x14ac:dyDescent="0.35">
      <c r="B315" s="153" t="str">
        <f>+'CLIN Detail list'!P316</f>
        <v>5.6.26.7    Performance Tests, Test</v>
      </c>
      <c r="C315" s="121"/>
      <c r="D315" s="121"/>
      <c r="E315" s="120"/>
      <c r="F315" s="120"/>
      <c r="G315" s="121"/>
      <c r="H315" s="167"/>
      <c r="I315" s="8">
        <f t="shared" si="96"/>
        <v>0</v>
      </c>
      <c r="J315" s="8">
        <f t="shared" si="94"/>
        <v>0</v>
      </c>
      <c r="K315" s="8">
        <f t="shared" si="95"/>
        <v>0</v>
      </c>
    </row>
    <row r="316" spans="2:12" x14ac:dyDescent="0.35">
      <c r="B316" s="153" t="str">
        <f>+'CLIN Detail list'!P317</f>
        <v>5.6.26.8    Site Acceptance Test</v>
      </c>
      <c r="C316" s="121"/>
      <c r="D316" s="121"/>
      <c r="E316" s="120"/>
      <c r="F316" s="120"/>
      <c r="G316" s="121"/>
      <c r="H316" s="167"/>
      <c r="I316" s="8">
        <f t="shared" si="96"/>
        <v>0</v>
      </c>
      <c r="J316" s="8">
        <f t="shared" si="94"/>
        <v>0</v>
      </c>
      <c r="K316" s="8">
        <f t="shared" si="95"/>
        <v>0</v>
      </c>
    </row>
    <row r="317" spans="2:12" x14ac:dyDescent="0.35">
      <c r="B317" s="237" t="str">
        <f>+'CLIN Detail list'!P318</f>
        <v>5.6.27    SER 1 : SHAPE Mons (MIR)</v>
      </c>
      <c r="C317" s="133"/>
      <c r="D317" s="133"/>
      <c r="E317" s="238"/>
      <c r="F317" s="238"/>
      <c r="G317" s="133"/>
      <c r="H317" s="239"/>
      <c r="I317" s="240"/>
      <c r="J317" s="241"/>
      <c r="K317" s="233">
        <f>SUBTOTAL(9,K318:K325)</f>
        <v>0</v>
      </c>
      <c r="L317" s="1"/>
    </row>
    <row r="318" spans="2:12" x14ac:dyDescent="0.35">
      <c r="B318" s="153" t="str">
        <f>+'CLIN Detail list'!P319</f>
        <v>5.6.27.1    Pre Migration Meeting</v>
      </c>
      <c r="C318" s="121"/>
      <c r="D318" s="121"/>
      <c r="E318" s="120"/>
      <c r="F318" s="120"/>
      <c r="G318" s="121"/>
      <c r="H318" s="167"/>
      <c r="I318" s="8">
        <f t="shared" si="96"/>
        <v>0</v>
      </c>
      <c r="J318" s="8">
        <f t="shared" ref="J318:J325" si="97">I318*$O$4</f>
        <v>0</v>
      </c>
      <c r="K318" s="8">
        <f t="shared" ref="K318:K325" si="98">J318+I318</f>
        <v>0</v>
      </c>
    </row>
    <row r="319" spans="2:12" x14ac:dyDescent="0.35">
      <c r="B319" s="153" t="str">
        <f>+'CLIN Detail list'!P320</f>
        <v>5.6.27.2    Site Survey (IKM Tools)</v>
      </c>
      <c r="C319" s="121"/>
      <c r="D319" s="121"/>
      <c r="E319" s="120"/>
      <c r="F319" s="120"/>
      <c r="G319" s="121"/>
      <c r="H319" s="167"/>
      <c r="I319" s="8">
        <f t="shared" si="96"/>
        <v>0</v>
      </c>
      <c r="J319" s="8">
        <f t="shared" si="97"/>
        <v>0</v>
      </c>
      <c r="K319" s="8">
        <f t="shared" si="98"/>
        <v>0</v>
      </c>
    </row>
    <row r="320" spans="2:12" x14ac:dyDescent="0.35">
      <c r="B320" s="153" t="str">
        <f>+'CLIN Detail list'!P321</f>
        <v>5.6.27.3    Support Site Activation (Mission Network)</v>
      </c>
      <c r="C320" s="121"/>
      <c r="D320" s="121"/>
      <c r="E320" s="120"/>
      <c r="F320" s="120"/>
      <c r="G320" s="121"/>
      <c r="H320" s="167"/>
      <c r="I320" s="8">
        <f t="shared" si="96"/>
        <v>0</v>
      </c>
      <c r="J320" s="8">
        <f t="shared" si="97"/>
        <v>0</v>
      </c>
      <c r="K320" s="8">
        <f t="shared" si="98"/>
        <v>0</v>
      </c>
    </row>
    <row r="321" spans="2:12" x14ac:dyDescent="0.35">
      <c r="B321" s="153" t="str">
        <f>+'CLIN Detail list'!P322</f>
        <v xml:space="preserve">5.6.27.4    Installation </v>
      </c>
      <c r="C321" s="121"/>
      <c r="D321" s="121"/>
      <c r="E321" s="120"/>
      <c r="F321" s="120"/>
      <c r="G321" s="121"/>
      <c r="H321" s="167"/>
      <c r="I321" s="8">
        <f t="shared" si="96"/>
        <v>0</v>
      </c>
      <c r="J321" s="8">
        <f t="shared" si="97"/>
        <v>0</v>
      </c>
      <c r="K321" s="8">
        <f t="shared" si="98"/>
        <v>0</v>
      </c>
    </row>
    <row r="322" spans="2:12" x14ac:dyDescent="0.35">
      <c r="B322" s="153" t="str">
        <f>+'CLIN Detail list'!P323</f>
        <v>5.6.27.5    Migration Tool configuration / customization</v>
      </c>
      <c r="C322" s="121"/>
      <c r="D322" s="121"/>
      <c r="E322" s="120"/>
      <c r="F322" s="120"/>
      <c r="G322" s="121"/>
      <c r="H322" s="167"/>
      <c r="I322" s="8">
        <f t="shared" si="96"/>
        <v>0</v>
      </c>
      <c r="J322" s="8">
        <f t="shared" si="97"/>
        <v>0</v>
      </c>
      <c r="K322" s="8">
        <f t="shared" si="98"/>
        <v>0</v>
      </c>
    </row>
    <row r="323" spans="2:12" x14ac:dyDescent="0.35">
      <c r="B323" s="153" t="str">
        <f>+'CLIN Detail list'!P324</f>
        <v>5.6.27.6    Post Configuration Information Assurance Test</v>
      </c>
      <c r="C323" s="121"/>
      <c r="D323" s="121"/>
      <c r="E323" s="120"/>
      <c r="F323" s="120"/>
      <c r="G323" s="121"/>
      <c r="H323" s="167"/>
      <c r="I323" s="8">
        <f t="shared" ref="I323:I333" si="99">G323*H323</f>
        <v>0</v>
      </c>
      <c r="J323" s="8">
        <f t="shared" si="97"/>
        <v>0</v>
      </c>
      <c r="K323" s="8">
        <f t="shared" si="98"/>
        <v>0</v>
      </c>
    </row>
    <row r="324" spans="2:12" x14ac:dyDescent="0.35">
      <c r="B324" s="153" t="str">
        <f>+'CLIN Detail list'!P325</f>
        <v>5.6.27.7    Performance Tests, Test</v>
      </c>
      <c r="C324" s="121"/>
      <c r="D324" s="121"/>
      <c r="E324" s="120"/>
      <c r="F324" s="120"/>
      <c r="G324" s="121"/>
      <c r="H324" s="167"/>
      <c r="I324" s="8">
        <f t="shared" si="99"/>
        <v>0</v>
      </c>
      <c r="J324" s="8">
        <f t="shared" si="97"/>
        <v>0</v>
      </c>
      <c r="K324" s="8">
        <f t="shared" si="98"/>
        <v>0</v>
      </c>
    </row>
    <row r="325" spans="2:12" x14ac:dyDescent="0.35">
      <c r="B325" s="153" t="str">
        <f>+'CLIN Detail list'!P326</f>
        <v>5.6.27.8    Site Acceptance Test</v>
      </c>
      <c r="C325" s="121"/>
      <c r="D325" s="121"/>
      <c r="E325" s="120"/>
      <c r="F325" s="120"/>
      <c r="G325" s="121"/>
      <c r="H325" s="167"/>
      <c r="I325" s="8">
        <f t="shared" si="99"/>
        <v>0</v>
      </c>
      <c r="J325" s="8">
        <f t="shared" si="97"/>
        <v>0</v>
      </c>
      <c r="K325" s="8">
        <f t="shared" si="98"/>
        <v>0</v>
      </c>
    </row>
    <row r="326" spans="2:12" x14ac:dyDescent="0.35">
      <c r="B326" s="237" t="str">
        <f>+'CLIN Detail list'!P327</f>
        <v>5.6.28    SER 7 : JFC Naples (MIR)</v>
      </c>
      <c r="C326" s="133"/>
      <c r="D326" s="133"/>
      <c r="E326" s="238"/>
      <c r="F326" s="238"/>
      <c r="G326" s="133"/>
      <c r="H326" s="239"/>
      <c r="I326" s="240"/>
      <c r="J326" s="241"/>
      <c r="K326" s="233">
        <f>SUBTOTAL(9,K327:K335)</f>
        <v>0</v>
      </c>
      <c r="L326" s="1"/>
    </row>
    <row r="327" spans="2:12" x14ac:dyDescent="0.35">
      <c r="B327" s="153" t="str">
        <f>+'CLIN Detail list'!P328</f>
        <v>5.6.28.1    Pre Migration Meeting</v>
      </c>
      <c r="C327" s="121"/>
      <c r="D327" s="121"/>
      <c r="E327" s="120"/>
      <c r="F327" s="120"/>
      <c r="G327" s="121"/>
      <c r="H327" s="167"/>
      <c r="I327" s="8">
        <f t="shared" si="99"/>
        <v>0</v>
      </c>
      <c r="J327" s="8">
        <f t="shared" ref="J327:J335" si="100">I327*$O$4</f>
        <v>0</v>
      </c>
      <c r="K327" s="8">
        <f t="shared" ref="K327:K335" si="101">J327+I327</f>
        <v>0</v>
      </c>
    </row>
    <row r="328" spans="2:12" x14ac:dyDescent="0.35">
      <c r="B328" s="153" t="str">
        <f>+'CLIN Detail list'!P329</f>
        <v>5.6.28.2    Site Survey (IKM Tools)</v>
      </c>
      <c r="C328" s="121"/>
      <c r="D328" s="121"/>
      <c r="E328" s="120"/>
      <c r="F328" s="120"/>
      <c r="G328" s="121"/>
      <c r="H328" s="167"/>
      <c r="I328" s="8">
        <f t="shared" si="99"/>
        <v>0</v>
      </c>
      <c r="J328" s="8">
        <f t="shared" si="100"/>
        <v>0</v>
      </c>
      <c r="K328" s="8">
        <f t="shared" si="101"/>
        <v>0</v>
      </c>
    </row>
    <row r="329" spans="2:12" x14ac:dyDescent="0.35">
      <c r="B329" s="153" t="str">
        <f>+'CLIN Detail list'!P330</f>
        <v>5.6.28.3    Support Site Activation (Mission Network)</v>
      </c>
      <c r="C329" s="121"/>
      <c r="D329" s="121"/>
      <c r="E329" s="120"/>
      <c r="F329" s="120"/>
      <c r="G329" s="121"/>
      <c r="H329" s="167"/>
      <c r="I329" s="8">
        <f t="shared" si="99"/>
        <v>0</v>
      </c>
      <c r="J329" s="8">
        <f t="shared" si="100"/>
        <v>0</v>
      </c>
      <c r="K329" s="8">
        <f t="shared" si="101"/>
        <v>0</v>
      </c>
    </row>
    <row r="330" spans="2:12" x14ac:dyDescent="0.35">
      <c r="B330" s="153" t="str">
        <f>+'CLIN Detail list'!P331</f>
        <v xml:space="preserve">5.6.28.4    Installation </v>
      </c>
      <c r="C330" s="121"/>
      <c r="D330" s="121"/>
      <c r="E330" s="120"/>
      <c r="F330" s="120"/>
      <c r="G330" s="121"/>
      <c r="H330" s="167"/>
      <c r="I330" s="8">
        <f t="shared" si="99"/>
        <v>0</v>
      </c>
      <c r="J330" s="8">
        <f t="shared" si="100"/>
        <v>0</v>
      </c>
      <c r="K330" s="8">
        <f t="shared" si="101"/>
        <v>0</v>
      </c>
    </row>
    <row r="331" spans="2:12" x14ac:dyDescent="0.35">
      <c r="B331" s="153" t="str">
        <f>+'CLIN Detail list'!P332</f>
        <v>5.6.28.5    Migration Tool configuration / customization</v>
      </c>
      <c r="C331" s="121"/>
      <c r="D331" s="121"/>
      <c r="E331" s="120"/>
      <c r="F331" s="120"/>
      <c r="G331" s="121"/>
      <c r="H331" s="167"/>
      <c r="I331" s="8">
        <f t="shared" si="99"/>
        <v>0</v>
      </c>
      <c r="J331" s="8">
        <f t="shared" si="100"/>
        <v>0</v>
      </c>
      <c r="K331" s="8">
        <f t="shared" si="101"/>
        <v>0</v>
      </c>
    </row>
    <row r="332" spans="2:12" x14ac:dyDescent="0.35">
      <c r="B332" s="153" t="str">
        <f>+'CLIN Detail list'!P333</f>
        <v>5.6.28.6    Post Configuration Information Assurance Test</v>
      </c>
      <c r="C332" s="121"/>
      <c r="D332" s="121"/>
      <c r="E332" s="120"/>
      <c r="F332" s="120"/>
      <c r="G332" s="121"/>
      <c r="H332" s="167"/>
      <c r="I332" s="8">
        <f t="shared" si="99"/>
        <v>0</v>
      </c>
      <c r="J332" s="8">
        <f t="shared" si="100"/>
        <v>0</v>
      </c>
      <c r="K332" s="8">
        <f t="shared" si="101"/>
        <v>0</v>
      </c>
    </row>
    <row r="333" spans="2:12" x14ac:dyDescent="0.35">
      <c r="B333" s="153" t="str">
        <f>+'CLIN Detail list'!P334</f>
        <v>5.6.28.7    Performance Tests, Test</v>
      </c>
      <c r="C333" s="121"/>
      <c r="D333" s="121"/>
      <c r="E333" s="120"/>
      <c r="F333" s="120"/>
      <c r="G333" s="121"/>
      <c r="H333" s="167"/>
      <c r="I333" s="8">
        <f t="shared" si="99"/>
        <v>0</v>
      </c>
      <c r="J333" s="8">
        <f t="shared" si="100"/>
        <v>0</v>
      </c>
      <c r="K333" s="8">
        <f t="shared" si="101"/>
        <v>0</v>
      </c>
    </row>
    <row r="334" spans="2:12" x14ac:dyDescent="0.35">
      <c r="B334" s="153" t="str">
        <f>+'CLIN Detail list'!P335</f>
        <v>5.6.28.8    Site Acceptance Test</v>
      </c>
      <c r="C334" s="121"/>
      <c r="D334" s="121"/>
      <c r="E334" s="120"/>
      <c r="F334" s="120"/>
      <c r="G334" s="121"/>
      <c r="H334" s="167"/>
      <c r="I334" s="8">
        <f t="shared" ref="I334:I344" si="102">G334*H334</f>
        <v>0</v>
      </c>
      <c r="J334" s="8">
        <f t="shared" si="100"/>
        <v>0</v>
      </c>
      <c r="K334" s="8">
        <f t="shared" si="101"/>
        <v>0</v>
      </c>
    </row>
    <row r="335" spans="2:12" x14ac:dyDescent="0.35">
      <c r="B335" s="153" t="str">
        <f>+'CLIN Detail list'!P336</f>
        <v>5.6.28.9    Implementation on Training</v>
      </c>
      <c r="C335" s="121"/>
      <c r="D335" s="121"/>
      <c r="E335" s="120"/>
      <c r="F335" s="120"/>
      <c r="G335" s="121"/>
      <c r="H335" s="167"/>
      <c r="I335" s="8">
        <f t="shared" si="102"/>
        <v>0</v>
      </c>
      <c r="J335" s="8">
        <f t="shared" si="100"/>
        <v>0</v>
      </c>
      <c r="K335" s="8">
        <f t="shared" si="101"/>
        <v>0</v>
      </c>
    </row>
    <row r="336" spans="2:12" x14ac:dyDescent="0.35">
      <c r="B336" s="237" t="str">
        <f>+'CLIN Detail list'!P337</f>
        <v>5.6.29    SER 18 : JFTC Bydgoszcz (x2 for 2 Training Networks)</v>
      </c>
      <c r="C336" s="133"/>
      <c r="D336" s="133"/>
      <c r="E336" s="238"/>
      <c r="F336" s="238"/>
      <c r="G336" s="133"/>
      <c r="H336" s="239"/>
      <c r="I336" s="240"/>
      <c r="J336" s="241"/>
      <c r="K336" s="233">
        <f>SUBTOTAL(9,K337:K345)</f>
        <v>0</v>
      </c>
      <c r="L336" s="1"/>
    </row>
    <row r="337" spans="2:12" x14ac:dyDescent="0.35">
      <c r="B337" s="153" t="str">
        <f>+'CLIN Detail list'!P338</f>
        <v>5.6.29.1    Pre Migration Meeting</v>
      </c>
      <c r="C337" s="121"/>
      <c r="D337" s="121"/>
      <c r="E337" s="120"/>
      <c r="F337" s="120"/>
      <c r="G337" s="121"/>
      <c r="H337" s="167"/>
      <c r="I337" s="8">
        <f t="shared" si="102"/>
        <v>0</v>
      </c>
      <c r="J337" s="8">
        <f t="shared" ref="J337:J345" si="103">I337*$O$4</f>
        <v>0</v>
      </c>
      <c r="K337" s="8">
        <f t="shared" ref="K337:K345" si="104">J337+I337</f>
        <v>0</v>
      </c>
    </row>
    <row r="338" spans="2:12" x14ac:dyDescent="0.35">
      <c r="B338" s="153" t="str">
        <f>+'CLIN Detail list'!P339</f>
        <v>5.6.29.2    Site Survey (IKM Tools)</v>
      </c>
      <c r="C338" s="121"/>
      <c r="D338" s="121"/>
      <c r="E338" s="120"/>
      <c r="F338" s="120"/>
      <c r="G338" s="121"/>
      <c r="H338" s="167"/>
      <c r="I338" s="8">
        <f t="shared" si="102"/>
        <v>0</v>
      </c>
      <c r="J338" s="8">
        <f t="shared" si="103"/>
        <v>0</v>
      </c>
      <c r="K338" s="8">
        <f t="shared" si="104"/>
        <v>0</v>
      </c>
    </row>
    <row r="339" spans="2:12" x14ac:dyDescent="0.35">
      <c r="B339" s="153" t="str">
        <f>+'CLIN Detail list'!P340</f>
        <v>5.6.29.3    Support Site Activation (Training Network)</v>
      </c>
      <c r="C339" s="121"/>
      <c r="D339" s="121"/>
      <c r="E339" s="120"/>
      <c r="F339" s="120"/>
      <c r="G339" s="121"/>
      <c r="H339" s="167"/>
      <c r="I339" s="8">
        <f t="shared" si="102"/>
        <v>0</v>
      </c>
      <c r="J339" s="8">
        <f t="shared" si="103"/>
        <v>0</v>
      </c>
      <c r="K339" s="8">
        <f t="shared" si="104"/>
        <v>0</v>
      </c>
    </row>
    <row r="340" spans="2:12" x14ac:dyDescent="0.35">
      <c r="B340" s="153" t="str">
        <f>+'CLIN Detail list'!P341</f>
        <v xml:space="preserve">5.6.29.4    Installation </v>
      </c>
      <c r="C340" s="121"/>
      <c r="D340" s="121"/>
      <c r="E340" s="120"/>
      <c r="F340" s="120"/>
      <c r="G340" s="121"/>
      <c r="H340" s="167"/>
      <c r="I340" s="8">
        <f t="shared" si="102"/>
        <v>0</v>
      </c>
      <c r="J340" s="8">
        <f t="shared" si="103"/>
        <v>0</v>
      </c>
      <c r="K340" s="8">
        <f t="shared" si="104"/>
        <v>0</v>
      </c>
    </row>
    <row r="341" spans="2:12" x14ac:dyDescent="0.35">
      <c r="B341" s="153" t="str">
        <f>+'CLIN Detail list'!P342</f>
        <v>5.6.29.5    Migration Tool configuration / customization</v>
      </c>
      <c r="C341" s="121"/>
      <c r="D341" s="121"/>
      <c r="E341" s="120"/>
      <c r="F341" s="120"/>
      <c r="G341" s="121"/>
      <c r="H341" s="167"/>
      <c r="I341" s="8">
        <f t="shared" si="102"/>
        <v>0</v>
      </c>
      <c r="J341" s="8">
        <f t="shared" si="103"/>
        <v>0</v>
      </c>
      <c r="K341" s="8">
        <f t="shared" si="104"/>
        <v>0</v>
      </c>
    </row>
    <row r="342" spans="2:12" x14ac:dyDescent="0.35">
      <c r="B342" s="153" t="str">
        <f>+'CLIN Detail list'!P343</f>
        <v xml:space="preserve">5.6.29.6    Data Migration </v>
      </c>
      <c r="C342" s="121"/>
      <c r="D342" s="121"/>
      <c r="E342" s="120"/>
      <c r="F342" s="120"/>
      <c r="G342" s="121"/>
      <c r="H342" s="167"/>
      <c r="I342" s="8">
        <f t="shared" si="102"/>
        <v>0</v>
      </c>
      <c r="J342" s="8">
        <f t="shared" si="103"/>
        <v>0</v>
      </c>
      <c r="K342" s="8">
        <f t="shared" si="104"/>
        <v>0</v>
      </c>
    </row>
    <row r="343" spans="2:12" x14ac:dyDescent="0.35">
      <c r="B343" s="153" t="str">
        <f>+'CLIN Detail list'!P344</f>
        <v>5.6.29.7    Post Migration Information Assurance Test</v>
      </c>
      <c r="C343" s="121"/>
      <c r="D343" s="121"/>
      <c r="E343" s="120"/>
      <c r="F343" s="120"/>
      <c r="G343" s="121"/>
      <c r="H343" s="167"/>
      <c r="I343" s="8">
        <f t="shared" si="102"/>
        <v>0</v>
      </c>
      <c r="J343" s="8">
        <f t="shared" si="103"/>
        <v>0</v>
      </c>
      <c r="K343" s="8">
        <f t="shared" si="104"/>
        <v>0</v>
      </c>
    </row>
    <row r="344" spans="2:12" x14ac:dyDescent="0.35">
      <c r="B344" s="153" t="str">
        <f>+'CLIN Detail list'!P345</f>
        <v>5.6.29.8    Performance Tests, Test</v>
      </c>
      <c r="C344" s="121"/>
      <c r="D344" s="121"/>
      <c r="E344" s="120"/>
      <c r="F344" s="120"/>
      <c r="G344" s="121"/>
      <c r="H344" s="167"/>
      <c r="I344" s="8">
        <f t="shared" si="102"/>
        <v>0</v>
      </c>
      <c r="J344" s="8">
        <f t="shared" si="103"/>
        <v>0</v>
      </c>
      <c r="K344" s="8">
        <f t="shared" si="104"/>
        <v>0</v>
      </c>
    </row>
    <row r="345" spans="2:12" x14ac:dyDescent="0.35">
      <c r="B345" s="153" t="str">
        <f>+'CLIN Detail list'!P346</f>
        <v>5.6.29.9    Site Acceptance Test</v>
      </c>
      <c r="C345" s="121"/>
      <c r="D345" s="121"/>
      <c r="E345" s="120"/>
      <c r="F345" s="120"/>
      <c r="G345" s="121"/>
      <c r="H345" s="167"/>
      <c r="I345" s="8">
        <f t="shared" ref="I345:I355" si="105">G345*H345</f>
        <v>0</v>
      </c>
      <c r="J345" s="8">
        <f t="shared" si="103"/>
        <v>0</v>
      </c>
      <c r="K345" s="8">
        <f t="shared" si="104"/>
        <v>0</v>
      </c>
    </row>
    <row r="346" spans="2:12" x14ac:dyDescent="0.35">
      <c r="B346" s="237" t="str">
        <f>+'CLIN Detail list'!P347</f>
        <v>5.6.30    SER 19 : JWC Stavanger (x2 for 2 Training Networks)</v>
      </c>
      <c r="C346" s="133"/>
      <c r="D346" s="133"/>
      <c r="E346" s="238"/>
      <c r="F346" s="238"/>
      <c r="G346" s="133"/>
      <c r="H346" s="239"/>
      <c r="I346" s="240"/>
      <c r="J346" s="241"/>
      <c r="K346" s="233">
        <f>SUBTOTAL(9,K347:K355)</f>
        <v>0</v>
      </c>
      <c r="L346" s="1"/>
    </row>
    <row r="347" spans="2:12" x14ac:dyDescent="0.35">
      <c r="B347" s="153" t="str">
        <f>+'CLIN Detail list'!P348</f>
        <v>5.6.30.1    Pre Migration Meeting</v>
      </c>
      <c r="C347" s="121"/>
      <c r="D347" s="121"/>
      <c r="E347" s="120"/>
      <c r="F347" s="120"/>
      <c r="G347" s="121"/>
      <c r="H347" s="167"/>
      <c r="I347" s="8">
        <f t="shared" si="105"/>
        <v>0</v>
      </c>
      <c r="J347" s="8">
        <f t="shared" ref="J347:J355" si="106">I347*$O$4</f>
        <v>0</v>
      </c>
      <c r="K347" s="8">
        <f t="shared" ref="K347:K355" si="107">J347+I347</f>
        <v>0</v>
      </c>
    </row>
    <row r="348" spans="2:12" x14ac:dyDescent="0.35">
      <c r="B348" s="153" t="str">
        <f>+'CLIN Detail list'!P349</f>
        <v>5.6.30.2    Site Survey (IKM Tools)</v>
      </c>
      <c r="C348" s="121"/>
      <c r="D348" s="121"/>
      <c r="E348" s="120"/>
      <c r="F348" s="120"/>
      <c r="G348" s="121"/>
      <c r="H348" s="167"/>
      <c r="I348" s="8">
        <f t="shared" si="105"/>
        <v>0</v>
      </c>
      <c r="J348" s="8">
        <f t="shared" si="106"/>
        <v>0</v>
      </c>
      <c r="K348" s="8">
        <f t="shared" si="107"/>
        <v>0</v>
      </c>
    </row>
    <row r="349" spans="2:12" x14ac:dyDescent="0.35">
      <c r="B349" s="153" t="str">
        <f>+'CLIN Detail list'!P350</f>
        <v>5.6.30.3    Support Site Activation (Training Network)</v>
      </c>
      <c r="C349" s="121"/>
      <c r="D349" s="121"/>
      <c r="E349" s="120"/>
      <c r="F349" s="120"/>
      <c r="G349" s="121"/>
      <c r="H349" s="167"/>
      <c r="I349" s="8">
        <f t="shared" si="105"/>
        <v>0</v>
      </c>
      <c r="J349" s="8">
        <f t="shared" si="106"/>
        <v>0</v>
      </c>
      <c r="K349" s="8">
        <f t="shared" si="107"/>
        <v>0</v>
      </c>
    </row>
    <row r="350" spans="2:12" x14ac:dyDescent="0.35">
      <c r="B350" s="153" t="str">
        <f>+'CLIN Detail list'!P351</f>
        <v xml:space="preserve">5.6.30.4    Installation </v>
      </c>
      <c r="C350" s="121"/>
      <c r="D350" s="121"/>
      <c r="E350" s="120"/>
      <c r="F350" s="120"/>
      <c r="G350" s="121"/>
      <c r="H350" s="167"/>
      <c r="I350" s="8">
        <f t="shared" si="105"/>
        <v>0</v>
      </c>
      <c r="J350" s="8">
        <f t="shared" si="106"/>
        <v>0</v>
      </c>
      <c r="K350" s="8">
        <f t="shared" si="107"/>
        <v>0</v>
      </c>
    </row>
    <row r="351" spans="2:12" x14ac:dyDescent="0.35">
      <c r="B351" s="153" t="str">
        <f>+'CLIN Detail list'!P352</f>
        <v>5.6.30.5    Migration Tool configuration / customization</v>
      </c>
      <c r="C351" s="121"/>
      <c r="D351" s="121"/>
      <c r="E351" s="120"/>
      <c r="F351" s="120"/>
      <c r="G351" s="121"/>
      <c r="H351" s="167"/>
      <c r="I351" s="8">
        <f t="shared" si="105"/>
        <v>0</v>
      </c>
      <c r="J351" s="8">
        <f t="shared" si="106"/>
        <v>0</v>
      </c>
      <c r="K351" s="8">
        <f t="shared" si="107"/>
        <v>0</v>
      </c>
    </row>
    <row r="352" spans="2:12" x14ac:dyDescent="0.35">
      <c r="B352" s="153" t="str">
        <f>+'CLIN Detail list'!P353</f>
        <v xml:space="preserve">5.6.30.6    Data Migration </v>
      </c>
      <c r="C352" s="121"/>
      <c r="D352" s="121"/>
      <c r="E352" s="120"/>
      <c r="F352" s="120"/>
      <c r="G352" s="121"/>
      <c r="H352" s="167"/>
      <c r="I352" s="8">
        <f t="shared" si="105"/>
        <v>0</v>
      </c>
      <c r="J352" s="8">
        <f t="shared" si="106"/>
        <v>0</v>
      </c>
      <c r="K352" s="8">
        <f t="shared" si="107"/>
        <v>0</v>
      </c>
    </row>
    <row r="353" spans="2:12" x14ac:dyDescent="0.35">
      <c r="B353" s="153" t="str">
        <f>+'CLIN Detail list'!P354</f>
        <v>5.6.30.7    Post Migration Information Assurance Test</v>
      </c>
      <c r="C353" s="121"/>
      <c r="D353" s="121"/>
      <c r="E353" s="120"/>
      <c r="F353" s="120"/>
      <c r="G353" s="121"/>
      <c r="H353" s="167"/>
      <c r="I353" s="8">
        <f t="shared" si="105"/>
        <v>0</v>
      </c>
      <c r="J353" s="8">
        <f t="shared" si="106"/>
        <v>0</v>
      </c>
      <c r="K353" s="8">
        <f t="shared" si="107"/>
        <v>0</v>
      </c>
    </row>
    <row r="354" spans="2:12" x14ac:dyDescent="0.35">
      <c r="B354" s="153" t="str">
        <f>+'CLIN Detail list'!P355</f>
        <v>5.6.30.8    Performance Tests, Test</v>
      </c>
      <c r="C354" s="121"/>
      <c r="D354" s="121"/>
      <c r="E354" s="120"/>
      <c r="F354" s="120"/>
      <c r="G354" s="121"/>
      <c r="H354" s="167"/>
      <c r="I354" s="8">
        <f t="shared" si="105"/>
        <v>0</v>
      </c>
      <c r="J354" s="8">
        <f t="shared" si="106"/>
        <v>0</v>
      </c>
      <c r="K354" s="8">
        <f t="shared" si="107"/>
        <v>0</v>
      </c>
    </row>
    <row r="355" spans="2:12" x14ac:dyDescent="0.35">
      <c r="B355" s="153" t="str">
        <f>+'CLIN Detail list'!P356</f>
        <v>5.6.30.9    Site Acceptance Test</v>
      </c>
      <c r="C355" s="121"/>
      <c r="D355" s="121"/>
      <c r="E355" s="120"/>
      <c r="F355" s="120"/>
      <c r="G355" s="121"/>
      <c r="H355" s="167"/>
      <c r="I355" s="8">
        <f t="shared" si="105"/>
        <v>0</v>
      </c>
      <c r="J355" s="8">
        <f t="shared" si="106"/>
        <v>0</v>
      </c>
      <c r="K355" s="8">
        <f t="shared" si="107"/>
        <v>0</v>
      </c>
    </row>
    <row r="356" spans="2:12" x14ac:dyDescent="0.35">
      <c r="B356" s="237" t="str">
        <f>+'CLIN Detail list'!P357</f>
        <v>5.6.31    SER 27 : SHAPE Mons (Training)</v>
      </c>
      <c r="C356" s="133"/>
      <c r="D356" s="133"/>
      <c r="E356" s="238"/>
      <c r="F356" s="238"/>
      <c r="G356" s="133"/>
      <c r="H356" s="239"/>
      <c r="I356" s="240"/>
      <c r="J356" s="241"/>
      <c r="K356" s="233">
        <f>SUBTOTAL(9,K357:K364)</f>
        <v>0</v>
      </c>
      <c r="L356" s="1"/>
    </row>
    <row r="357" spans="2:12" x14ac:dyDescent="0.35">
      <c r="B357" s="153" t="str">
        <f>+'CLIN Detail list'!P358</f>
        <v xml:space="preserve">5.6.31.1    Pre Migration Meeting </v>
      </c>
      <c r="C357" s="121"/>
      <c r="D357" s="121"/>
      <c r="E357" s="120"/>
      <c r="F357" s="120"/>
      <c r="G357" s="121"/>
      <c r="H357" s="167"/>
      <c r="I357" s="8">
        <f t="shared" ref="I357:I366" si="108">G357*H357</f>
        <v>0</v>
      </c>
      <c r="J357" s="8">
        <f t="shared" ref="J357:J364" si="109">I357*$O$4</f>
        <v>0</v>
      </c>
      <c r="K357" s="8">
        <f t="shared" ref="K357:K364" si="110">J357+I357</f>
        <v>0</v>
      </c>
    </row>
    <row r="358" spans="2:12" x14ac:dyDescent="0.35">
      <c r="B358" s="153" t="str">
        <f>+'CLIN Detail list'!P359</f>
        <v>5.6.31.2    Site Survey (IKM Tools)</v>
      </c>
      <c r="C358" s="121"/>
      <c r="D358" s="121"/>
      <c r="E358" s="120"/>
      <c r="F358" s="120"/>
      <c r="G358" s="121"/>
      <c r="H358" s="167"/>
      <c r="I358" s="8">
        <f t="shared" si="108"/>
        <v>0</v>
      </c>
      <c r="J358" s="8">
        <f t="shared" si="109"/>
        <v>0</v>
      </c>
      <c r="K358" s="8">
        <f t="shared" si="110"/>
        <v>0</v>
      </c>
    </row>
    <row r="359" spans="2:12" x14ac:dyDescent="0.35">
      <c r="B359" s="153" t="str">
        <f>+'CLIN Detail list'!P360</f>
        <v xml:space="preserve">5.6.31.3    Installation </v>
      </c>
      <c r="C359" s="121"/>
      <c r="D359" s="121"/>
      <c r="E359" s="120"/>
      <c r="F359" s="120"/>
      <c r="G359" s="121"/>
      <c r="H359" s="167"/>
      <c r="I359" s="8">
        <f t="shared" si="108"/>
        <v>0</v>
      </c>
      <c r="J359" s="8">
        <f t="shared" si="109"/>
        <v>0</v>
      </c>
      <c r="K359" s="8">
        <f t="shared" si="110"/>
        <v>0</v>
      </c>
    </row>
    <row r="360" spans="2:12" x14ac:dyDescent="0.35">
      <c r="B360" s="153" t="str">
        <f>+'CLIN Detail list'!P361</f>
        <v>5.6.31.4    Migration Tool configuration / customization</v>
      </c>
      <c r="C360" s="121"/>
      <c r="D360" s="121"/>
      <c r="E360" s="120"/>
      <c r="F360" s="120"/>
      <c r="G360" s="121"/>
      <c r="H360" s="167"/>
      <c r="I360" s="8">
        <f t="shared" si="108"/>
        <v>0</v>
      </c>
      <c r="J360" s="8">
        <f t="shared" si="109"/>
        <v>0</v>
      </c>
      <c r="K360" s="8">
        <f t="shared" si="110"/>
        <v>0</v>
      </c>
    </row>
    <row r="361" spans="2:12" x14ac:dyDescent="0.35">
      <c r="B361" s="153" t="str">
        <f>+'CLIN Detail list'!P362</f>
        <v xml:space="preserve">5.6.31.5    Data Migration </v>
      </c>
      <c r="C361" s="121"/>
      <c r="D361" s="121"/>
      <c r="E361" s="120"/>
      <c r="F361" s="120"/>
      <c r="G361" s="121"/>
      <c r="H361" s="167"/>
      <c r="I361" s="8">
        <f t="shared" si="108"/>
        <v>0</v>
      </c>
      <c r="J361" s="8">
        <f t="shared" si="109"/>
        <v>0</v>
      </c>
      <c r="K361" s="8">
        <f t="shared" si="110"/>
        <v>0</v>
      </c>
    </row>
    <row r="362" spans="2:12" x14ac:dyDescent="0.35">
      <c r="B362" s="153" t="str">
        <f>+'CLIN Detail list'!P363</f>
        <v>5.6.31.6    Post Migration Information Assurance Test</v>
      </c>
      <c r="C362" s="121"/>
      <c r="D362" s="121"/>
      <c r="E362" s="120"/>
      <c r="F362" s="120"/>
      <c r="G362" s="121"/>
      <c r="H362" s="167"/>
      <c r="I362" s="8">
        <f t="shared" si="108"/>
        <v>0</v>
      </c>
      <c r="J362" s="8">
        <f t="shared" si="109"/>
        <v>0</v>
      </c>
      <c r="K362" s="8">
        <f t="shared" si="110"/>
        <v>0</v>
      </c>
    </row>
    <row r="363" spans="2:12" x14ac:dyDescent="0.35">
      <c r="B363" s="153" t="str">
        <f>+'CLIN Detail list'!P364</f>
        <v>5.6.31.7    Performance Tests, Test</v>
      </c>
      <c r="C363" s="121"/>
      <c r="D363" s="121"/>
      <c r="E363" s="120"/>
      <c r="F363" s="120"/>
      <c r="G363" s="121"/>
      <c r="H363" s="167"/>
      <c r="I363" s="8">
        <f t="shared" si="108"/>
        <v>0</v>
      </c>
      <c r="J363" s="8">
        <f t="shared" si="109"/>
        <v>0</v>
      </c>
      <c r="K363" s="8">
        <f t="shared" si="110"/>
        <v>0</v>
      </c>
    </row>
    <row r="364" spans="2:12" x14ac:dyDescent="0.35">
      <c r="B364" s="153" t="str">
        <f>+'CLIN Detail list'!P365</f>
        <v>5.6.31.8    Site Acceptance Test</v>
      </c>
      <c r="C364" s="121"/>
      <c r="D364" s="121"/>
      <c r="E364" s="120"/>
      <c r="F364" s="120"/>
      <c r="G364" s="121"/>
      <c r="H364" s="167"/>
      <c r="I364" s="8">
        <f t="shared" si="108"/>
        <v>0</v>
      </c>
      <c r="J364" s="8">
        <f t="shared" si="109"/>
        <v>0</v>
      </c>
      <c r="K364" s="8">
        <f t="shared" si="110"/>
        <v>0</v>
      </c>
    </row>
    <row r="365" spans="2:12" x14ac:dyDescent="0.35">
      <c r="B365" s="237" t="str">
        <f>+'CLIN Detail list'!P366</f>
        <v>5.7    Security Evaluation</v>
      </c>
      <c r="C365" s="133"/>
      <c r="D365" s="133"/>
      <c r="E365" s="238"/>
      <c r="F365" s="238"/>
      <c r="G365" s="133"/>
      <c r="H365" s="239"/>
      <c r="I365" s="240"/>
      <c r="J365" s="241"/>
      <c r="K365" s="233">
        <f>SUBTOTAL(9,K366:K369)</f>
        <v>0</v>
      </c>
      <c r="L365" s="1"/>
    </row>
    <row r="366" spans="2:12" x14ac:dyDescent="0.35">
      <c r="B366" s="153" t="str">
        <f>+'CLIN Detail list'!P367</f>
        <v>5.7.1    Security Risk Assessment (SRA)</v>
      </c>
      <c r="C366" s="121"/>
      <c r="D366" s="121"/>
      <c r="E366" s="120"/>
      <c r="F366" s="120"/>
      <c r="G366" s="121"/>
      <c r="H366" s="167"/>
      <c r="I366" s="8">
        <f t="shared" si="108"/>
        <v>0</v>
      </c>
      <c r="J366" s="8">
        <f>I366*$O$4</f>
        <v>0</v>
      </c>
      <c r="K366" s="8">
        <f t="shared" ref="K366:K369" si="111">J366+I366</f>
        <v>0</v>
      </c>
    </row>
    <row r="367" spans="2:12" x14ac:dyDescent="0.35">
      <c r="B367" s="153" t="str">
        <f>+'CLIN Detail list'!P368</f>
        <v>5.7.2    Security Test and Verification Plan (STVP)</v>
      </c>
      <c r="C367" s="121"/>
      <c r="D367" s="121"/>
      <c r="E367" s="120"/>
      <c r="F367" s="120"/>
      <c r="G367" s="121"/>
      <c r="H367" s="167"/>
      <c r="I367" s="8">
        <f t="shared" ref="I367:I378" si="112">G367*H367</f>
        <v>0</v>
      </c>
      <c r="J367" s="8">
        <f>I367*$O$4</f>
        <v>0</v>
      </c>
      <c r="K367" s="8">
        <f t="shared" si="111"/>
        <v>0</v>
      </c>
    </row>
    <row r="368" spans="2:12" x14ac:dyDescent="0.35">
      <c r="B368" s="153" t="str">
        <f>+'CLIN Detail list'!P369</f>
        <v>5.7.3    Security Test Report (STR)</v>
      </c>
      <c r="C368" s="121"/>
      <c r="D368" s="121"/>
      <c r="E368" s="120"/>
      <c r="F368" s="120"/>
      <c r="G368" s="121"/>
      <c r="H368" s="167"/>
      <c r="I368" s="8">
        <f t="shared" si="112"/>
        <v>0</v>
      </c>
      <c r="J368" s="8">
        <f>I368*$O$4</f>
        <v>0</v>
      </c>
      <c r="K368" s="8">
        <f t="shared" si="111"/>
        <v>0</v>
      </c>
    </row>
    <row r="369" spans="2:12" x14ac:dyDescent="0.35">
      <c r="B369" s="153" t="str">
        <f>+'CLIN Detail list'!P370</f>
        <v>5.7.4    Security Mechanisms to be implemented</v>
      </c>
      <c r="C369" s="121"/>
      <c r="D369" s="121"/>
      <c r="E369" s="120"/>
      <c r="F369" s="120"/>
      <c r="G369" s="121"/>
      <c r="H369" s="167"/>
      <c r="I369" s="8">
        <f t="shared" si="112"/>
        <v>0</v>
      </c>
      <c r="J369" s="8">
        <f>I369*$O$4</f>
        <v>0</v>
      </c>
      <c r="K369" s="8">
        <f t="shared" si="111"/>
        <v>0</v>
      </c>
    </row>
    <row r="370" spans="2:12" x14ac:dyDescent="0.35">
      <c r="B370" s="237" t="str">
        <f>+'CLIN Detail list'!P371</f>
        <v>5.8    ILS</v>
      </c>
      <c r="C370" s="133"/>
      <c r="D370" s="133"/>
      <c r="E370" s="238"/>
      <c r="F370" s="238"/>
      <c r="G370" s="133"/>
      <c r="H370" s="239"/>
      <c r="I370" s="240"/>
      <c r="J370" s="241"/>
      <c r="K370" s="233">
        <f>SUBTOTAL(9,K371:K373)</f>
        <v>0</v>
      </c>
      <c r="L370" s="1"/>
    </row>
    <row r="371" spans="2:12" x14ac:dyDescent="0.35">
      <c r="B371" s="153" t="str">
        <f>+'CLIN Detail list'!P372</f>
        <v>5.8.1    Integrated Logistics Support Plan (ILSP) +</v>
      </c>
      <c r="C371" s="121"/>
      <c r="D371" s="121"/>
      <c r="E371" s="120"/>
      <c r="F371" s="120"/>
      <c r="G371" s="121"/>
      <c r="H371" s="167"/>
      <c r="I371" s="8">
        <f t="shared" si="112"/>
        <v>0</v>
      </c>
      <c r="J371" s="8">
        <f>I371*$O$4</f>
        <v>0</v>
      </c>
      <c r="K371" s="8">
        <f t="shared" ref="K371:K373" si="113">J371+I371</f>
        <v>0</v>
      </c>
    </row>
    <row r="372" spans="2:12" x14ac:dyDescent="0.35">
      <c r="B372" s="153" t="str">
        <f>+'CLIN Detail list'!P373</f>
        <v>5.8.2    Maintenance and Support Concept</v>
      </c>
      <c r="C372" s="121"/>
      <c r="D372" s="121"/>
      <c r="E372" s="120"/>
      <c r="F372" s="120"/>
      <c r="G372" s="121"/>
      <c r="H372" s="167"/>
      <c r="I372" s="8">
        <f t="shared" si="112"/>
        <v>0</v>
      </c>
      <c r="J372" s="8">
        <f>I372*$O$4</f>
        <v>0</v>
      </c>
      <c r="K372" s="8">
        <f t="shared" si="113"/>
        <v>0</v>
      </c>
    </row>
    <row r="373" spans="2:12" x14ac:dyDescent="0.35">
      <c r="B373" s="153" t="str">
        <f>+'CLIN Detail list'!P374</f>
        <v>5.8.3    Supply Support</v>
      </c>
      <c r="C373" s="121"/>
      <c r="D373" s="121"/>
      <c r="E373" s="120"/>
      <c r="F373" s="120"/>
      <c r="G373" s="121"/>
      <c r="H373" s="167"/>
      <c r="I373" s="8">
        <f t="shared" si="112"/>
        <v>0</v>
      </c>
      <c r="J373" s="8">
        <f>I373*$O$4</f>
        <v>0</v>
      </c>
      <c r="K373" s="8">
        <f t="shared" si="113"/>
        <v>0</v>
      </c>
    </row>
    <row r="374" spans="2:12" x14ac:dyDescent="0.35">
      <c r="B374" s="237" t="str">
        <f>+'CLIN Detail list'!P375</f>
        <v>5.9    Technical Documentation</v>
      </c>
      <c r="C374" s="133"/>
      <c r="D374" s="133"/>
      <c r="E374" s="238"/>
      <c r="F374" s="238"/>
      <c r="G374" s="133"/>
      <c r="H374" s="239"/>
      <c r="I374" s="240"/>
      <c r="J374" s="241"/>
      <c r="K374" s="233">
        <f>SUBTOTAL(9,K375:K388)</f>
        <v>0</v>
      </c>
      <c r="L374" s="1"/>
    </row>
    <row r="375" spans="2:12" x14ac:dyDescent="0.35">
      <c r="B375" s="153" t="str">
        <f>+'CLIN Detail list'!P376</f>
        <v>5.9.1    User and Administrator Guides</v>
      </c>
      <c r="C375" s="121"/>
      <c r="D375" s="121"/>
      <c r="E375" s="120"/>
      <c r="F375" s="120"/>
      <c r="G375" s="121"/>
      <c r="H375" s="167"/>
      <c r="I375" s="8">
        <f t="shared" si="112"/>
        <v>0</v>
      </c>
      <c r="J375" s="8">
        <f t="shared" ref="J375:J388" si="114">I375*$O$4</f>
        <v>0</v>
      </c>
      <c r="K375" s="8">
        <f t="shared" ref="K375:K417" si="115">J375+I375</f>
        <v>0</v>
      </c>
    </row>
    <row r="376" spans="2:12" ht="26.5" x14ac:dyDescent="0.35">
      <c r="B376" s="153" t="str">
        <f>+'CLIN Detail list'!P377</f>
        <v>5.9.2    Maintenance Manuals (including admin and platform manuals)</v>
      </c>
      <c r="C376" s="121"/>
      <c r="D376" s="121"/>
      <c r="E376" s="120"/>
      <c r="F376" s="120"/>
      <c r="G376" s="121"/>
      <c r="H376" s="167"/>
      <c r="I376" s="8">
        <f t="shared" si="112"/>
        <v>0</v>
      </c>
      <c r="J376" s="8">
        <f t="shared" si="114"/>
        <v>0</v>
      </c>
      <c r="K376" s="8">
        <f t="shared" si="115"/>
        <v>0</v>
      </c>
    </row>
    <row r="377" spans="2:12" x14ac:dyDescent="0.35">
      <c r="B377" s="153" t="str">
        <f>+'CLIN Detail list'!P378</f>
        <v>5.9.3    OEM Manuals for COTS</v>
      </c>
      <c r="C377" s="121"/>
      <c r="D377" s="121"/>
      <c r="E377" s="120"/>
      <c r="F377" s="120"/>
      <c r="G377" s="121"/>
      <c r="H377" s="167"/>
      <c r="I377" s="8">
        <f t="shared" si="112"/>
        <v>0</v>
      </c>
      <c r="J377" s="8">
        <f t="shared" si="114"/>
        <v>0</v>
      </c>
      <c r="K377" s="8">
        <f t="shared" si="115"/>
        <v>0</v>
      </c>
    </row>
    <row r="378" spans="2:12" x14ac:dyDescent="0.35">
      <c r="B378" s="153" t="str">
        <f>+'CLIN Detail list'!P379</f>
        <v>5.9.4    As-build System Requirements</v>
      </c>
      <c r="C378" s="121"/>
      <c r="D378" s="121"/>
      <c r="E378" s="120"/>
      <c r="F378" s="120"/>
      <c r="G378" s="121"/>
      <c r="H378" s="167"/>
      <c r="I378" s="8">
        <f t="shared" si="112"/>
        <v>0</v>
      </c>
      <c r="J378" s="8">
        <f t="shared" si="114"/>
        <v>0</v>
      </c>
      <c r="K378" s="8">
        <f t="shared" si="115"/>
        <v>0</v>
      </c>
    </row>
    <row r="379" spans="2:12" x14ac:dyDescent="0.35">
      <c r="B379" s="153" t="str">
        <f>+'CLIN Detail list'!P380</f>
        <v>5.9.5    As-build Technical Architecture</v>
      </c>
      <c r="C379" s="121"/>
      <c r="D379" s="121"/>
      <c r="E379" s="120"/>
      <c r="F379" s="120"/>
      <c r="G379" s="121"/>
      <c r="H379" s="167"/>
      <c r="I379" s="8">
        <f t="shared" ref="I379:I388" si="116">G379*H379</f>
        <v>0</v>
      </c>
      <c r="J379" s="8">
        <f t="shared" si="114"/>
        <v>0</v>
      </c>
      <c r="K379" s="8">
        <f t="shared" si="115"/>
        <v>0</v>
      </c>
    </row>
    <row r="380" spans="2:12" x14ac:dyDescent="0.35">
      <c r="B380" s="153" t="str">
        <f>+'CLIN Detail list'!P381</f>
        <v>5.9.6    As-build System Design Document</v>
      </c>
      <c r="C380" s="121"/>
      <c r="D380" s="121"/>
      <c r="E380" s="120"/>
      <c r="F380" s="120"/>
      <c r="G380" s="121"/>
      <c r="H380" s="167"/>
      <c r="I380" s="8">
        <f t="shared" si="116"/>
        <v>0</v>
      </c>
      <c r="J380" s="8">
        <f t="shared" si="114"/>
        <v>0</v>
      </c>
      <c r="K380" s="8">
        <f t="shared" si="115"/>
        <v>0</v>
      </c>
    </row>
    <row r="381" spans="2:12" x14ac:dyDescent="0.35">
      <c r="B381" s="153" t="str">
        <f>+'CLIN Detail list'!P382</f>
        <v>5.9.7    Installation and Configuration Guides</v>
      </c>
      <c r="C381" s="121"/>
      <c r="D381" s="121"/>
      <c r="E381" s="120"/>
      <c r="F381" s="120"/>
      <c r="G381" s="121"/>
      <c r="H381" s="167"/>
      <c r="I381" s="8">
        <f t="shared" si="116"/>
        <v>0</v>
      </c>
      <c r="J381" s="8">
        <f t="shared" si="114"/>
        <v>0</v>
      </c>
      <c r="K381" s="8">
        <f t="shared" si="115"/>
        <v>0</v>
      </c>
    </row>
    <row r="382" spans="2:12" x14ac:dyDescent="0.35">
      <c r="B382" s="153" t="str">
        <f>+'CLIN Detail list'!P383</f>
        <v>5.9.8    Deployment Guide</v>
      </c>
      <c r="C382" s="121"/>
      <c r="D382" s="121"/>
      <c r="E382" s="120"/>
      <c r="F382" s="120"/>
      <c r="G382" s="121"/>
      <c r="H382" s="167"/>
      <c r="I382" s="8">
        <f t="shared" si="116"/>
        <v>0</v>
      </c>
      <c r="J382" s="8">
        <f t="shared" si="114"/>
        <v>0</v>
      </c>
      <c r="K382" s="8">
        <f t="shared" si="115"/>
        <v>0</v>
      </c>
    </row>
    <row r="383" spans="2:12" x14ac:dyDescent="0.35">
      <c r="B383" s="153" t="str">
        <f>+'CLIN Detail list'!P384</f>
        <v>5.9.9    Build Guide</v>
      </c>
      <c r="C383" s="121"/>
      <c r="D383" s="121"/>
      <c r="E383" s="120"/>
      <c r="F383" s="120"/>
      <c r="G383" s="121"/>
      <c r="H383" s="167"/>
      <c r="I383" s="8">
        <f t="shared" si="116"/>
        <v>0</v>
      </c>
      <c r="J383" s="8">
        <f t="shared" si="114"/>
        <v>0</v>
      </c>
      <c r="K383" s="8">
        <f t="shared" si="115"/>
        <v>0</v>
      </c>
    </row>
    <row r="384" spans="2:12" x14ac:dyDescent="0.35">
      <c r="B384" s="153" t="str">
        <f>+'CLIN Detail list'!P385</f>
        <v>5.9.10    As-build Test Cases</v>
      </c>
      <c r="C384" s="121"/>
      <c r="D384" s="121"/>
      <c r="E384" s="120"/>
      <c r="F384" s="120"/>
      <c r="G384" s="121"/>
      <c r="H384" s="167"/>
      <c r="I384" s="8">
        <f t="shared" si="116"/>
        <v>0</v>
      </c>
      <c r="J384" s="8">
        <f t="shared" si="114"/>
        <v>0</v>
      </c>
      <c r="K384" s="8">
        <f t="shared" si="115"/>
        <v>0</v>
      </c>
    </row>
    <row r="385" spans="2:12" ht="26.5" x14ac:dyDescent="0.35">
      <c r="B385" s="153" t="str">
        <f>+'CLIN Detail list'!P386</f>
        <v>5.9.11    Software Baseline (Source Code, Binaries and all dependant software in a package)</v>
      </c>
      <c r="C385" s="121"/>
      <c r="D385" s="121"/>
      <c r="E385" s="120"/>
      <c r="F385" s="120"/>
      <c r="G385" s="121"/>
      <c r="H385" s="167"/>
      <c r="I385" s="8">
        <f t="shared" si="116"/>
        <v>0</v>
      </c>
      <c r="J385" s="8">
        <f t="shared" si="114"/>
        <v>0</v>
      </c>
      <c r="K385" s="8">
        <f t="shared" si="115"/>
        <v>0</v>
      </c>
    </row>
    <row r="386" spans="2:12" x14ac:dyDescent="0.35">
      <c r="B386" s="153" t="str">
        <f>+'CLIN Detail list'!P387</f>
        <v>5.9.12    Web Service Reference Guide and Maintenance Manuals</v>
      </c>
      <c r="C386" s="121"/>
      <c r="D386" s="121"/>
      <c r="E386" s="120"/>
      <c r="F386" s="120"/>
      <c r="G386" s="121"/>
      <c r="H386" s="167"/>
      <c r="I386" s="8">
        <f t="shared" si="116"/>
        <v>0</v>
      </c>
      <c r="J386" s="8">
        <f t="shared" si="114"/>
        <v>0</v>
      </c>
      <c r="K386" s="8">
        <f t="shared" si="115"/>
        <v>0</v>
      </c>
    </row>
    <row r="387" spans="2:12" x14ac:dyDescent="0.35">
      <c r="B387" s="153" t="str">
        <f>+'CLIN Detail list'!P388</f>
        <v>5.9.13    On-line documentation (Embedded in the platform)</v>
      </c>
      <c r="C387" s="121"/>
      <c r="D387" s="121"/>
      <c r="E387" s="120"/>
      <c r="F387" s="120"/>
      <c r="G387" s="121"/>
      <c r="H387" s="167"/>
      <c r="I387" s="8">
        <f t="shared" si="116"/>
        <v>0</v>
      </c>
      <c r="J387" s="8">
        <f t="shared" si="114"/>
        <v>0</v>
      </c>
      <c r="K387" s="8">
        <f t="shared" si="115"/>
        <v>0</v>
      </c>
    </row>
    <row r="388" spans="2:12" x14ac:dyDescent="0.35">
      <c r="B388" s="153" t="str">
        <f>+'CLIN Detail list'!P389</f>
        <v>5.9.14    Warranty</v>
      </c>
      <c r="C388" s="121"/>
      <c r="D388" s="121"/>
      <c r="E388" s="120"/>
      <c r="F388" s="120"/>
      <c r="G388" s="121"/>
      <c r="H388" s="167"/>
      <c r="I388" s="8">
        <f t="shared" si="116"/>
        <v>0</v>
      </c>
      <c r="J388" s="8">
        <f t="shared" si="114"/>
        <v>0</v>
      </c>
      <c r="K388" s="8">
        <f t="shared" si="115"/>
        <v>0</v>
      </c>
    </row>
    <row r="389" spans="2:12" x14ac:dyDescent="0.35">
      <c r="B389" s="237" t="str">
        <f>+'CLIN Detail list'!P390</f>
        <v>5.10    Quality Management</v>
      </c>
      <c r="C389" s="133"/>
      <c r="D389" s="133"/>
      <c r="E389" s="238"/>
      <c r="F389" s="238"/>
      <c r="G389" s="133"/>
      <c r="H389" s="239"/>
      <c r="I389" s="240"/>
      <c r="J389" s="241"/>
      <c r="K389" s="233">
        <f>SUBTOTAL(9,K390:K397)</f>
        <v>0</v>
      </c>
      <c r="L389" s="1"/>
    </row>
    <row r="390" spans="2:12" x14ac:dyDescent="0.35">
      <c r="B390" s="153" t="str">
        <f>+'CLIN Detail list'!P391</f>
        <v>5.10.1    Quality Assurance Plan</v>
      </c>
      <c r="C390" s="121"/>
      <c r="D390" s="121"/>
      <c r="E390" s="120"/>
      <c r="F390" s="120"/>
      <c r="G390" s="121"/>
      <c r="H390" s="167"/>
      <c r="I390" s="8">
        <f t="shared" ref="I390:I399" si="117">G390*H390</f>
        <v>0</v>
      </c>
      <c r="J390" s="8">
        <f t="shared" ref="J390:J397" si="118">I390*$O$4</f>
        <v>0</v>
      </c>
      <c r="K390" s="8">
        <f t="shared" si="115"/>
        <v>0</v>
      </c>
    </row>
    <row r="391" spans="2:12" x14ac:dyDescent="0.35">
      <c r="B391" s="153" t="str">
        <f>+'CLIN Detail list'!P392</f>
        <v>5.10.2    Requests for Deviation and Waiver</v>
      </c>
      <c r="C391" s="121"/>
      <c r="D391" s="121"/>
      <c r="E391" s="120"/>
      <c r="F391" s="120"/>
      <c r="G391" s="121"/>
      <c r="H391" s="167"/>
      <c r="I391" s="8">
        <f t="shared" si="117"/>
        <v>0</v>
      </c>
      <c r="J391" s="8">
        <f t="shared" si="118"/>
        <v>0</v>
      </c>
      <c r="K391" s="8">
        <f t="shared" si="115"/>
        <v>0</v>
      </c>
    </row>
    <row r="392" spans="2:12" x14ac:dyDescent="0.35">
      <c r="B392" s="153" t="str">
        <f>+'CLIN Detail list'!P393</f>
        <v>5.10.3    Kick-Off Meeting</v>
      </c>
      <c r="C392" s="121"/>
      <c r="D392" s="121"/>
      <c r="E392" s="120"/>
      <c r="F392" s="120"/>
      <c r="G392" s="121"/>
      <c r="H392" s="167"/>
      <c r="I392" s="8">
        <f t="shared" si="117"/>
        <v>0</v>
      </c>
      <c r="J392" s="8">
        <f t="shared" si="118"/>
        <v>0</v>
      </c>
      <c r="K392" s="8">
        <f t="shared" si="115"/>
        <v>0</v>
      </c>
    </row>
    <row r="393" spans="2:12" x14ac:dyDescent="0.35">
      <c r="B393" s="153" t="str">
        <f>+'CLIN Detail list'!P394</f>
        <v>5.10.4    Project  Review Meetings (PPRM)</v>
      </c>
      <c r="C393" s="121"/>
      <c r="D393" s="121"/>
      <c r="E393" s="120"/>
      <c r="F393" s="120"/>
      <c r="G393" s="121"/>
      <c r="H393" s="167"/>
      <c r="I393" s="8">
        <f t="shared" si="117"/>
        <v>0</v>
      </c>
      <c r="J393" s="8">
        <f t="shared" si="118"/>
        <v>0</v>
      </c>
      <c r="K393" s="8">
        <f t="shared" si="115"/>
        <v>0</v>
      </c>
    </row>
    <row r="394" spans="2:12" x14ac:dyDescent="0.35">
      <c r="B394" s="153" t="str">
        <f>+'CLIN Detail list'!P395</f>
        <v>5.10.5    Pilot Release Meeting</v>
      </c>
      <c r="C394" s="121"/>
      <c r="D394" s="121"/>
      <c r="E394" s="120"/>
      <c r="F394" s="120"/>
      <c r="G394" s="121"/>
      <c r="H394" s="167"/>
      <c r="I394" s="8">
        <f t="shared" si="117"/>
        <v>0</v>
      </c>
      <c r="J394" s="8">
        <f t="shared" si="118"/>
        <v>0</v>
      </c>
      <c r="K394" s="8">
        <f t="shared" si="115"/>
        <v>0</v>
      </c>
    </row>
    <row r="395" spans="2:12" x14ac:dyDescent="0.35">
      <c r="B395" s="153" t="str">
        <f>+'CLIN Detail list'!P396</f>
        <v>5.10.6    Final System Acceptance (FSA)</v>
      </c>
      <c r="C395" s="121"/>
      <c r="D395" s="121"/>
      <c r="E395" s="120"/>
      <c r="F395" s="120"/>
      <c r="G395" s="121"/>
      <c r="H395" s="167"/>
      <c r="I395" s="8">
        <f t="shared" si="117"/>
        <v>0</v>
      </c>
      <c r="J395" s="8">
        <f t="shared" si="118"/>
        <v>0</v>
      </c>
      <c r="K395" s="8">
        <f t="shared" si="115"/>
        <v>0</v>
      </c>
    </row>
    <row r="396" spans="2:12" x14ac:dyDescent="0.35">
      <c r="B396" s="153" t="str">
        <f>+'CLIN Detail list'!P397</f>
        <v>5.10.7    FSA Report</v>
      </c>
      <c r="C396" s="121"/>
      <c r="D396" s="121"/>
      <c r="E396" s="120"/>
      <c r="F396" s="120"/>
      <c r="G396" s="121"/>
      <c r="H396" s="167"/>
      <c r="I396" s="8">
        <f t="shared" si="117"/>
        <v>0</v>
      </c>
      <c r="J396" s="8">
        <f t="shared" si="118"/>
        <v>0</v>
      </c>
      <c r="K396" s="8">
        <f t="shared" si="115"/>
        <v>0</v>
      </c>
    </row>
    <row r="397" spans="2:12" x14ac:dyDescent="0.35">
      <c r="B397" s="153" t="str">
        <f>+'CLIN Detail list'!P398</f>
        <v>5.10.8    Project Website</v>
      </c>
      <c r="C397" s="121"/>
      <c r="D397" s="121"/>
      <c r="E397" s="120"/>
      <c r="F397" s="120"/>
      <c r="G397" s="121"/>
      <c r="H397" s="167"/>
      <c r="I397" s="8">
        <f t="shared" si="117"/>
        <v>0</v>
      </c>
      <c r="J397" s="8">
        <f t="shared" si="118"/>
        <v>0</v>
      </c>
      <c r="K397" s="8">
        <f t="shared" si="115"/>
        <v>0</v>
      </c>
    </row>
    <row r="398" spans="2:12" x14ac:dyDescent="0.35">
      <c r="B398" s="237" t="str">
        <f>+'CLIN Detail list'!P399</f>
        <v>5.11    Configuration Management</v>
      </c>
      <c r="C398" s="133"/>
      <c r="D398" s="133"/>
      <c r="E398" s="238"/>
      <c r="F398" s="238"/>
      <c r="G398" s="133"/>
      <c r="H398" s="239"/>
      <c r="I398" s="240"/>
      <c r="J398" s="241"/>
      <c r="K398" s="233">
        <f>SUBTOTAL(9,K399:K404)</f>
        <v>0</v>
      </c>
      <c r="L398" s="1"/>
    </row>
    <row r="399" spans="2:12" x14ac:dyDescent="0.35">
      <c r="B399" s="153" t="str">
        <f>+'CLIN Detail list'!P400</f>
        <v>5.11.1    Configuration Management Functions</v>
      </c>
      <c r="C399" s="121"/>
      <c r="D399" s="121"/>
      <c r="E399" s="120"/>
      <c r="F399" s="120"/>
      <c r="G399" s="121"/>
      <c r="H399" s="167"/>
      <c r="I399" s="8">
        <f t="shared" si="117"/>
        <v>0</v>
      </c>
      <c r="J399" s="8">
        <f t="shared" ref="J399:J404" si="119">I399*$O$4</f>
        <v>0</v>
      </c>
      <c r="K399" s="8">
        <f t="shared" si="115"/>
        <v>0</v>
      </c>
    </row>
    <row r="400" spans="2:12" x14ac:dyDescent="0.35">
      <c r="B400" s="153" t="str">
        <f>+'CLIN Detail list'!P401</f>
        <v>5.11.2    Configuration Management Plan (CMP)</v>
      </c>
      <c r="C400" s="121"/>
      <c r="D400" s="121"/>
      <c r="E400" s="120"/>
      <c r="F400" s="120"/>
      <c r="G400" s="121"/>
      <c r="H400" s="167"/>
      <c r="I400" s="8">
        <f t="shared" ref="I400:I409" si="120">G400*H400</f>
        <v>0</v>
      </c>
      <c r="J400" s="8">
        <f t="shared" si="119"/>
        <v>0</v>
      </c>
      <c r="K400" s="8">
        <f t="shared" si="115"/>
        <v>0</v>
      </c>
    </row>
    <row r="401" spans="2:12" x14ac:dyDescent="0.35">
      <c r="B401" s="153" t="str">
        <f>+'CLIN Detail list'!P402</f>
        <v>5.11.3    Configuration Control</v>
      </c>
      <c r="C401" s="121"/>
      <c r="D401" s="121"/>
      <c r="E401" s="120"/>
      <c r="F401" s="120"/>
      <c r="G401" s="121"/>
      <c r="H401" s="167"/>
      <c r="I401" s="8">
        <f t="shared" si="120"/>
        <v>0</v>
      </c>
      <c r="J401" s="8">
        <f t="shared" si="119"/>
        <v>0</v>
      </c>
      <c r="K401" s="8">
        <f t="shared" si="115"/>
        <v>0</v>
      </c>
    </row>
    <row r="402" spans="2:12" x14ac:dyDescent="0.35">
      <c r="B402" s="153" t="str">
        <f>+'CLIN Detail list'!P403</f>
        <v>5.11.4    Configuration Status Accounting</v>
      </c>
      <c r="C402" s="121"/>
      <c r="D402" s="121"/>
      <c r="E402" s="120"/>
      <c r="F402" s="120"/>
      <c r="G402" s="121"/>
      <c r="H402" s="167"/>
      <c r="I402" s="8">
        <f t="shared" si="120"/>
        <v>0</v>
      </c>
      <c r="J402" s="8">
        <f t="shared" si="119"/>
        <v>0</v>
      </c>
      <c r="K402" s="8">
        <f t="shared" si="115"/>
        <v>0</v>
      </c>
    </row>
    <row r="403" spans="2:12" x14ac:dyDescent="0.35">
      <c r="B403" s="153" t="str">
        <f>+'CLIN Detail list'!P404</f>
        <v>5.11.5    Configuration Management Documentation</v>
      </c>
      <c r="C403" s="121"/>
      <c r="D403" s="121"/>
      <c r="E403" s="120"/>
      <c r="F403" s="120"/>
      <c r="G403" s="121"/>
      <c r="H403" s="167"/>
      <c r="I403" s="8">
        <f t="shared" si="120"/>
        <v>0</v>
      </c>
      <c r="J403" s="8">
        <f t="shared" si="119"/>
        <v>0</v>
      </c>
      <c r="K403" s="8">
        <f t="shared" si="115"/>
        <v>0</v>
      </c>
    </row>
    <row r="404" spans="2:12" x14ac:dyDescent="0.35">
      <c r="B404" s="153" t="str">
        <f>+'CLIN Detail list'!P405</f>
        <v>5.11.6    Configuration Audits</v>
      </c>
      <c r="C404" s="121"/>
      <c r="D404" s="121"/>
      <c r="E404" s="120"/>
      <c r="F404" s="120"/>
      <c r="G404" s="121"/>
      <c r="H404" s="167"/>
      <c r="I404" s="8">
        <f t="shared" si="120"/>
        <v>0</v>
      </c>
      <c r="J404" s="8">
        <f t="shared" si="119"/>
        <v>0</v>
      </c>
      <c r="K404" s="8">
        <f t="shared" si="115"/>
        <v>0</v>
      </c>
    </row>
    <row r="405" spans="2:12" x14ac:dyDescent="0.35">
      <c r="B405" s="237" t="str">
        <f>+'CLIN Detail list'!P406</f>
        <v>WP 8    Hardware Procurement</v>
      </c>
      <c r="C405" s="133"/>
      <c r="D405" s="133"/>
      <c r="E405" s="238"/>
      <c r="F405" s="238"/>
      <c r="G405" s="133"/>
      <c r="H405" s="239"/>
      <c r="I405" s="240"/>
      <c r="J405" s="241"/>
      <c r="K405" s="233">
        <f>SUBTOTAL(9,K406:K411)</f>
        <v>0</v>
      </c>
      <c r="L405" s="1"/>
    </row>
    <row r="406" spans="2:12" x14ac:dyDescent="0.35">
      <c r="B406" s="153" t="str">
        <f>+'CLIN Detail list'!P407</f>
        <v>8.1    Storage</v>
      </c>
      <c r="C406" s="121"/>
      <c r="D406" s="121"/>
      <c r="E406" s="120"/>
      <c r="F406" s="120"/>
      <c r="G406" s="121"/>
      <c r="H406" s="167"/>
      <c r="I406" s="8">
        <f t="shared" si="120"/>
        <v>0</v>
      </c>
      <c r="J406" s="8">
        <f t="shared" ref="J406:J411" si="121">I406*$O$4</f>
        <v>0</v>
      </c>
      <c r="K406" s="8">
        <f t="shared" si="115"/>
        <v>0</v>
      </c>
    </row>
    <row r="407" spans="2:12" x14ac:dyDescent="0.35">
      <c r="B407" s="153" t="str">
        <f>+'CLIN Detail list'!P408</f>
        <v>8.2    Servers</v>
      </c>
      <c r="C407" s="121"/>
      <c r="D407" s="121"/>
      <c r="E407" s="120"/>
      <c r="F407" s="120"/>
      <c r="G407" s="121"/>
      <c r="H407" s="167"/>
      <c r="I407" s="8">
        <f t="shared" si="120"/>
        <v>0</v>
      </c>
      <c r="J407" s="8">
        <f t="shared" si="121"/>
        <v>0</v>
      </c>
      <c r="K407" s="8">
        <f t="shared" si="115"/>
        <v>0</v>
      </c>
    </row>
    <row r="408" spans="2:12" x14ac:dyDescent="0.35">
      <c r="B408" s="153" t="str">
        <f>+'CLIN Detail list'!P409</f>
        <v>8.3    CPU</v>
      </c>
      <c r="C408" s="121"/>
      <c r="D408" s="121"/>
      <c r="E408" s="120"/>
      <c r="F408" s="120"/>
      <c r="G408" s="121"/>
      <c r="H408" s="167"/>
      <c r="I408" s="8">
        <f t="shared" si="120"/>
        <v>0</v>
      </c>
      <c r="J408" s="8">
        <f t="shared" si="121"/>
        <v>0</v>
      </c>
      <c r="K408" s="8">
        <f t="shared" si="115"/>
        <v>0</v>
      </c>
    </row>
    <row r="409" spans="2:12" x14ac:dyDescent="0.35">
      <c r="B409" s="153" t="str">
        <f>+'CLIN Detail list'!P410</f>
        <v>8.4    RAM</v>
      </c>
      <c r="C409" s="121"/>
      <c r="D409" s="121"/>
      <c r="E409" s="120"/>
      <c r="F409" s="120"/>
      <c r="G409" s="121"/>
      <c r="H409" s="167"/>
      <c r="I409" s="8">
        <f t="shared" si="120"/>
        <v>0</v>
      </c>
      <c r="J409" s="8">
        <f t="shared" si="121"/>
        <v>0</v>
      </c>
      <c r="K409" s="8">
        <f t="shared" si="115"/>
        <v>0</v>
      </c>
    </row>
    <row r="410" spans="2:12" x14ac:dyDescent="0.35">
      <c r="B410" s="153" t="str">
        <f>+'CLIN Detail list'!P411</f>
        <v>8.5    Other</v>
      </c>
      <c r="C410" s="121"/>
      <c r="D410" s="121"/>
      <c r="E410" s="120"/>
      <c r="F410" s="120"/>
      <c r="G410" s="121"/>
      <c r="H410" s="167"/>
      <c r="I410" s="8">
        <f t="shared" ref="I410:I417" si="122">G410*H410</f>
        <v>0</v>
      </c>
      <c r="J410" s="8">
        <f t="shared" si="121"/>
        <v>0</v>
      </c>
      <c r="K410" s="8">
        <f t="shared" si="115"/>
        <v>0</v>
      </c>
    </row>
    <row r="411" spans="2:12" x14ac:dyDescent="0.35">
      <c r="B411" s="153" t="str">
        <f>+'CLIN Detail list'!P412</f>
        <v>8.6    Hardware Installation and Acceptance (Mons &amp; Lago Patria)</v>
      </c>
      <c r="C411" s="121"/>
      <c r="D411" s="121"/>
      <c r="E411" s="120"/>
      <c r="F411" s="120"/>
      <c r="G411" s="121"/>
      <c r="H411" s="167"/>
      <c r="I411" s="8">
        <f t="shared" si="122"/>
        <v>0</v>
      </c>
      <c r="J411" s="8">
        <f t="shared" si="121"/>
        <v>0</v>
      </c>
      <c r="K411" s="8">
        <f t="shared" si="115"/>
        <v>0</v>
      </c>
    </row>
    <row r="412" spans="2:12" x14ac:dyDescent="0.35">
      <c r="B412" s="237" t="str">
        <f>+'CLIN Detail list'!P413</f>
        <v>WP 9 Opt    O&amp;M Evaluated Options</v>
      </c>
      <c r="C412" s="133"/>
      <c r="D412" s="133"/>
      <c r="E412" s="238"/>
      <c r="F412" s="238"/>
      <c r="G412" s="133"/>
      <c r="H412" s="239"/>
      <c r="I412" s="240"/>
      <c r="J412" s="241"/>
      <c r="K412" s="233">
        <f>SUBTOTAL(9,K413:K417)</f>
        <v>0</v>
      </c>
      <c r="L412" s="1"/>
    </row>
    <row r="413" spans="2:12" ht="26.5" x14ac:dyDescent="0.35">
      <c r="B413" s="153" t="str">
        <f>+'CLIN Detail list'!P414</f>
        <v>9.1    Software Support, IKM Support, SW licences, consumables YEAR 1</v>
      </c>
      <c r="C413" s="121"/>
      <c r="D413" s="121"/>
      <c r="E413" s="120"/>
      <c r="F413" s="120"/>
      <c r="G413" s="121"/>
      <c r="H413" s="167"/>
      <c r="I413" s="8">
        <f t="shared" si="122"/>
        <v>0</v>
      </c>
      <c r="J413" s="8">
        <f>I413*$O$4</f>
        <v>0</v>
      </c>
      <c r="K413" s="8">
        <f t="shared" si="115"/>
        <v>0</v>
      </c>
    </row>
    <row r="414" spans="2:12" ht="26.5" x14ac:dyDescent="0.35">
      <c r="B414" s="153" t="str">
        <f>+'CLIN Detail list'!P415</f>
        <v>9.2    Software Support, IKM Support, SW licences, consumables YEAR 2</v>
      </c>
      <c r="C414" s="121"/>
      <c r="D414" s="121"/>
      <c r="E414" s="120"/>
      <c r="F414" s="120"/>
      <c r="G414" s="121"/>
      <c r="H414" s="167"/>
      <c r="I414" s="8">
        <f t="shared" si="122"/>
        <v>0</v>
      </c>
      <c r="J414" s="8">
        <f>I414*$O$4</f>
        <v>0</v>
      </c>
      <c r="K414" s="8">
        <f t="shared" si="115"/>
        <v>0</v>
      </c>
    </row>
    <row r="415" spans="2:12" ht="26.5" x14ac:dyDescent="0.35">
      <c r="B415" s="153" t="str">
        <f>+'CLIN Detail list'!P416</f>
        <v>9.3    Software Support, IKM Support, SW licences, consumables YEAR 3</v>
      </c>
      <c r="C415" s="121"/>
      <c r="D415" s="121"/>
      <c r="E415" s="120"/>
      <c r="F415" s="120"/>
      <c r="G415" s="121"/>
      <c r="H415" s="167"/>
      <c r="I415" s="8">
        <f t="shared" si="122"/>
        <v>0</v>
      </c>
      <c r="J415" s="8">
        <f>I415*$O$4</f>
        <v>0</v>
      </c>
      <c r="K415" s="8">
        <f t="shared" si="115"/>
        <v>0</v>
      </c>
    </row>
    <row r="416" spans="2:12" ht="26.5" x14ac:dyDescent="0.35">
      <c r="B416" s="153" t="str">
        <f>+'CLIN Detail list'!P417</f>
        <v>9.4    Software Support, IKM Support, SW licences, consumables YEAR 4</v>
      </c>
      <c r="C416" s="121"/>
      <c r="D416" s="121"/>
      <c r="E416" s="120"/>
      <c r="F416" s="120"/>
      <c r="G416" s="121"/>
      <c r="H416" s="167"/>
      <c r="I416" s="8">
        <f t="shared" si="122"/>
        <v>0</v>
      </c>
      <c r="J416" s="8">
        <f>I416*$O$4</f>
        <v>0</v>
      </c>
      <c r="K416" s="8">
        <f t="shared" si="115"/>
        <v>0</v>
      </c>
    </row>
    <row r="417" spans="2:11" ht="26.5" x14ac:dyDescent="0.35">
      <c r="B417" s="153" t="str">
        <f>+'CLIN Detail list'!P418</f>
        <v>9.5    Software Support, IKM Support, SW licences, consumables YEAR 5</v>
      </c>
      <c r="C417" s="121"/>
      <c r="D417" s="121"/>
      <c r="E417" s="120"/>
      <c r="F417" s="120"/>
      <c r="G417" s="121"/>
      <c r="H417" s="167"/>
      <c r="I417" s="8">
        <f t="shared" si="122"/>
        <v>0</v>
      </c>
      <c r="J417" s="8">
        <f>I417*$O$4</f>
        <v>0</v>
      </c>
      <c r="K417" s="8">
        <f t="shared" si="115"/>
        <v>0</v>
      </c>
    </row>
    <row r="418" spans="2:11" x14ac:dyDescent="0.35">
      <c r="B418" s="147"/>
      <c r="C418" s="121"/>
      <c r="D418" s="121"/>
      <c r="E418" s="120"/>
      <c r="F418" s="120"/>
      <c r="G418" s="121"/>
      <c r="H418" s="167"/>
      <c r="I418" s="8"/>
      <c r="J418" s="8"/>
      <c r="K418" s="8"/>
    </row>
    <row r="419" spans="2:11" x14ac:dyDescent="0.35">
      <c r="B419" s="150"/>
      <c r="E419" s="6"/>
      <c r="H419" s="8"/>
      <c r="I419" s="8"/>
      <c r="J419" s="8"/>
      <c r="K419" s="8"/>
    </row>
    <row r="420" spans="2:11" x14ac:dyDescent="0.35">
      <c r="B420" s="2" t="s">
        <v>65</v>
      </c>
      <c r="H420" s="182"/>
      <c r="I420" s="182">
        <f>SUBTOTAL(9,I7:I418)</f>
        <v>0</v>
      </c>
      <c r="J420" s="182">
        <f>SUBTOTAL(9,J7:J418)</f>
        <v>0</v>
      </c>
      <c r="K420" s="182">
        <f>SUBTOTAL(9,K7:K418)</f>
        <v>0</v>
      </c>
    </row>
  </sheetData>
  <mergeCells count="1">
    <mergeCell ref="N3:O3"/>
  </mergeCells>
  <pageMargins left="0.7" right="0.7" top="0.75" bottom="0.75" header="0.3" footer="0.3"/>
  <pageSetup paperSize="9"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'NATO member currencies'!$A$1:$A$18</xm:f>
          </x14:formula1>
          <xm:sqref>E5:E419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H19"/>
  <sheetViews>
    <sheetView workbookViewId="0">
      <selection activeCell="G31" sqref="G31"/>
    </sheetView>
  </sheetViews>
  <sheetFormatPr defaultRowHeight="14.5" x14ac:dyDescent="0.35"/>
  <cols>
    <col min="1" max="1" width="1.6328125" customWidth="1"/>
    <col min="2" max="2" width="34.90625" customWidth="1"/>
    <col min="3" max="3" width="15.6328125" bestFit="1" customWidth="1"/>
    <col min="4" max="4" width="20.54296875" customWidth="1"/>
    <col min="5" max="5" width="15.6328125" customWidth="1"/>
    <col min="6" max="6" width="24" bestFit="1" customWidth="1"/>
    <col min="7" max="7" width="32.6328125" customWidth="1"/>
  </cols>
  <sheetData>
    <row r="1" spans="2:8" ht="15.5" x14ac:dyDescent="0.35">
      <c r="B1" s="171" t="s">
        <v>240</v>
      </c>
    </row>
    <row r="2" spans="2:8" ht="15.5" x14ac:dyDescent="0.35">
      <c r="B2" s="172"/>
    </row>
    <row r="3" spans="2:8" ht="48.5" x14ac:dyDescent="0.35">
      <c r="B3" s="101" t="s">
        <v>149</v>
      </c>
      <c r="C3" s="101" t="s">
        <v>145</v>
      </c>
      <c r="D3" s="101" t="s">
        <v>147</v>
      </c>
      <c r="F3" s="93" t="s">
        <v>140</v>
      </c>
      <c r="G3" s="68"/>
      <c r="H3" s="68"/>
    </row>
    <row r="4" spans="2:8" x14ac:dyDescent="0.35">
      <c r="B4" s="100" t="s">
        <v>18</v>
      </c>
      <c r="C4" s="100" t="s">
        <v>146</v>
      </c>
      <c r="D4" s="100" t="s">
        <v>22</v>
      </c>
      <c r="F4" s="94" t="s">
        <v>12</v>
      </c>
      <c r="G4" s="94" t="s">
        <v>13</v>
      </c>
      <c r="H4" s="94"/>
    </row>
    <row r="5" spans="2:8" x14ac:dyDescent="0.35">
      <c r="B5" s="121" t="s">
        <v>148</v>
      </c>
      <c r="C5" s="121"/>
      <c r="D5" s="168">
        <v>0</v>
      </c>
      <c r="F5" s="95" t="s">
        <v>93</v>
      </c>
      <c r="G5" s="95"/>
      <c r="H5" s="96">
        <v>0.02</v>
      </c>
    </row>
    <row r="6" spans="2:8" x14ac:dyDescent="0.35">
      <c r="B6" s="121" t="s">
        <v>148</v>
      </c>
      <c r="C6" s="121"/>
      <c r="D6" s="168">
        <v>0</v>
      </c>
      <c r="F6" s="95" t="s">
        <v>56</v>
      </c>
      <c r="G6" s="95"/>
      <c r="H6" s="96">
        <v>0.02</v>
      </c>
    </row>
    <row r="7" spans="2:8" x14ac:dyDescent="0.35">
      <c r="B7" s="121" t="s">
        <v>148</v>
      </c>
      <c r="C7" s="121"/>
      <c r="D7" s="168">
        <v>0</v>
      </c>
      <c r="F7" s="95" t="s">
        <v>19</v>
      </c>
      <c r="G7" s="95"/>
      <c r="H7" s="96">
        <v>0.02</v>
      </c>
    </row>
    <row r="8" spans="2:8" ht="29" x14ac:dyDescent="0.35">
      <c r="B8" s="121"/>
      <c r="C8" s="121"/>
      <c r="D8" s="168"/>
      <c r="F8" s="95" t="s">
        <v>141</v>
      </c>
      <c r="G8" s="97" t="s">
        <v>143</v>
      </c>
      <c r="H8" s="96" t="s">
        <v>142</v>
      </c>
    </row>
    <row r="9" spans="2:8" x14ac:dyDescent="0.35">
      <c r="B9" s="121"/>
      <c r="C9" s="121"/>
      <c r="D9" s="169"/>
    </row>
    <row r="10" spans="2:8" x14ac:dyDescent="0.35">
      <c r="B10" s="121"/>
      <c r="C10" s="121"/>
      <c r="D10" s="169"/>
    </row>
    <row r="11" spans="2:8" x14ac:dyDescent="0.35">
      <c r="B11" s="121"/>
      <c r="C11" s="121"/>
      <c r="D11" s="168"/>
    </row>
    <row r="12" spans="2:8" s="2" customFormat="1" x14ac:dyDescent="0.35">
      <c r="B12"/>
      <c r="C12"/>
      <c r="D12"/>
      <c r="E12" s="3"/>
      <c r="F12" s="3"/>
      <c r="G12" s="3"/>
    </row>
    <row r="13" spans="2:8" x14ac:dyDescent="0.35">
      <c r="B13" s="98" t="s">
        <v>144</v>
      </c>
      <c r="C13" s="3"/>
      <c r="D13" s="3"/>
    </row>
    <row r="14" spans="2:8" x14ac:dyDescent="0.35">
      <c r="B14" s="99" t="s">
        <v>56</v>
      </c>
      <c r="C14" s="8"/>
    </row>
    <row r="15" spans="2:8" x14ac:dyDescent="0.35">
      <c r="B15" s="99" t="s">
        <v>93</v>
      </c>
    </row>
    <row r="16" spans="2:8" x14ac:dyDescent="0.35">
      <c r="B16" s="99" t="s">
        <v>14</v>
      </c>
    </row>
    <row r="17" spans="2:2" x14ac:dyDescent="0.35">
      <c r="B17" s="99" t="s">
        <v>94</v>
      </c>
    </row>
    <row r="18" spans="2:2" x14ac:dyDescent="0.35">
      <c r="B18" s="99" t="s">
        <v>134</v>
      </c>
    </row>
    <row r="19" spans="2:2" x14ac:dyDescent="0.35">
      <c r="B19" s="99" t="s">
        <v>135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p:properties xmlns:p="http://schemas.microsoft.com/office/2006/metadata/properties" xmlns:xsi="http://www.w3.org/2001/XMLSchema-instance" xmlns:pc="http://schemas.microsoft.com/office/infopath/2007/PartnerControls"><documentManagement><Status xmlns="$ListId:03 Execution;">Ready For Review</Status><Links xmlns="$ListId:03 Execution;">&lt;?xml version="1.0" encoding="UTF-8"?&gt;&lt;Result&gt;&lt;NewXML&gt;&lt;PWSLinkDataSet xmlns="http://schemas.microsoft.com/office/project/server/webservices/PWSLinkDataSet/" /&gt;&lt;/NewXML&gt;&lt;ProjectUID&gt;e14a6930-d4f8-4fdd-b297-1ed467bd4e11&lt;/ProjectUID&gt;&lt;OldXML&gt;&lt;PWSLinkDataSet xmlns="http://schemas.microsoft.com/office/project/server/webservices/PWSLinkDataSet/" /&gt;&lt;/OldXML&gt;&lt;ItemType&gt;3&lt;/ItemType&gt;&lt;PSURL&gt;https://epm.nr.ncia/ps&lt;/PSURL&gt;&lt;/Result&gt;</Links><Owner xmlns="$ListId:03 Execution;"><UserInfo><DisplayName></DisplayName><AccountId xsi:nil="true"></AccountId><AccountType/></UserInfo></Owner></documentManagement></p:properties>
</file>

<file path=customXml/item3.xml><?xml version="1.0" encoding="utf-8"?><ct:contentTypeSchema ct:_="" ma:_="" ma:contentTypeName="Project Site Document" ma:contentTypeID="0x01010011D9F70C2D448448B720DE56BA6F3874" ma:contentTypeVersion="" ma:contentTypeDescription="" ma:contentTypeScope="" ma:versionID="2cd56df7519405cf757df4d21c9bc926" xmlns:ct="http://schemas.microsoft.com/office/2006/metadata/contentType" xmlns:ma="http://schemas.microsoft.com/office/2006/metadata/properties/metaAttributes">
<xsd:schema targetNamespace="http://schemas.microsoft.com/office/2006/metadata/properties" ma:root="true" ma:fieldsID="9ec0ea20f7bcd6a6f058ac17672a60ad" ns2:_="" xmlns:xsd="http://www.w3.org/2001/XMLSchema" xmlns:xs="http://www.w3.org/2001/XMLSchema" xmlns:p="http://schemas.microsoft.com/office/2006/metadata/properties" xmlns:ns2="$ListId:03 Execution;">
<xsd:import namespace="$ListId:03 Execution;"/>
<xsd:element name="properties">
<xsd:complexType>
<xsd:sequence>
<xsd:element name="documentManagement">
<xsd:complexType>
<xsd:all>
<xsd:element ref="ns2:Owner" minOccurs="0"/>
<xsd:element ref="ns2:Status" minOccurs="0"/>
<xsd:element ref="ns2:Links" minOccurs="0"/>
</xsd:all>
</xsd:complexType>
</xsd:element>
</xsd:sequence>
</xsd:complexType>
</xsd:element>
</xsd:schema>
<xsd:schema targetNamespace="$ListId:03 Execution;"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Owner" ma:index="8" nillable="true" ma:displayName="Owner" ma:list="UserInfo"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9" nillable="true" ma:displayName="Status" ma:default="Draft" ma:internalName="Status">
<xsd:simpleType>
<xsd:restriction base="dms:Choice">
<xsd:enumeration value="Draft"/>
<xsd:enumeration value="Ready For Review"/>
<xsd:enumeration value="Final"/>
</xsd:restriction>
</xsd:simpleType>
</xsd:element>
<xsd:element name="Links" ma:index="10" nillable="true" ma:displayName="Links" ma:internalName="Links">
<xsd:simpleType>
<xsd:restriction base="dms:Unknow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Props1.xml><?xml version="1.0" encoding="utf-8"?>
<ds:datastoreItem xmlns:ds="http://schemas.openxmlformats.org/officeDocument/2006/customXml" ds:itemID="{CA5D63C6-3F84-4D25-961D-FECC67389E08}">
  <ds:schemaRefs>
    <ds:schemaRef ds:uri="http://schemas.microsoft.com/sharepoint/v3/contenttype/forms"/>
  </ds:schemaRefs>
</ds:datastoreItem>
</file>

<file path=customXml/itemProps2.xml><?xml version="1.0" encoding="utf-8"?>
<ds:datastoreItem xmlns:ds="http://schemas.openxmlformats.org/officeDocument/2006/customXml" ds:itemID="{52FCBC03-98D5-484F-9640-F509AC83889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ListId:03 Execution;"/>
    <ds:schemaRef ds:uri="http://www.w3.org/XML/1998/namespace"/>
    <ds:schemaRef ds:uri="http://purl.org/dc/dcmitype/"/>
  </ds:schemaRefs>
</ds:datastoreItem>
</file>

<file path=customXml/itemProps3.xml><?xml version="1.0" encoding="utf-8"?>
<ds:datastoreItem xmlns:ds="http://schemas.openxmlformats.org/officeDocument/2006/customXml" ds:itemID="{8E14E493-E2F4-42FD-AB79-73145218CF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03 Execution;"/>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Automated Checks</vt:lpstr>
      <vt:lpstr>Offer Summary</vt:lpstr>
      <vt:lpstr>CLIN Summary</vt:lpstr>
      <vt:lpstr>Labour and Options</vt:lpstr>
      <vt:lpstr>Material</vt:lpstr>
      <vt:lpstr>Travel</vt:lpstr>
      <vt:lpstr>ODC</vt:lpstr>
      <vt:lpstr>Rates</vt:lpstr>
      <vt:lpstr>CLIN Detail list</vt:lpstr>
      <vt:lpstr>NATO member currencies</vt:lpstr>
    </vt:vector>
  </TitlesOfParts>
  <Company>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2A_IFB-CO-15079-IAS - Book 1 Annex A Bidding Sheets v4_FINAL</dc:title>
  <dc:creator>Green Sarah</dc:creator>
  <cp:lastModifiedBy>Hindle Graham</cp:lastModifiedBy>
  <dcterms:created xsi:type="dcterms:W3CDTF">2017-07-10T07:03:59Z</dcterms:created>
  <dcterms:modified xsi:type="dcterms:W3CDTF">2020-04-28T07:44:07Z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0x01010011D9F70C2D448448B720DE56BA6F3874</vt:lpwstr>
  </property>
  <property fmtid="{D5CDD505-2E9C-101B-9397-08002B2CF9AE}" pid="3" name="Owner">
    <vt:lpwstr/>
  </property>
  <property fmtid="{D5CDD505-2E9C-101B-9397-08002B2CF9AE}" pid="4" name="Links">
    <vt:lpwstr>&lt;?xml version="1.0" encoding="UTF-8"?&gt;&lt;Result&gt;&lt;NewXML&gt;&lt;PWSLinkDataSet xmlns="http://schemas.microsoft.com/office/project/server/webservices/PWSLinkDataSet/" /&gt;&lt;/NewXML&gt;&lt;ProjectUID&gt;e14a6930-d4f8-4fdd-b297-1ed467bd4e11&lt;/ProjectUID&gt;&lt;OldXML&gt;&lt;PWSLinkDataSet xm</vt:lpwstr>
  </property>
  <property fmtid="{D5CDD505-2E9C-101B-9397-08002B2CF9AE}" pid="5" name="Status">
    <vt:lpwstr>Ready For Review</vt:lpwstr>
  </property>
</Properties>
</file>